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bs-cldstrg-hon\VD_コアソリューション部門_04\AP＆P\DXG\商戦\サービス推進\03_サービス技術3\320_【サービス】_スマート光ビジネスWi-Fiハイエンドプラン\113.ユーザ申込書\01_ハイエンド・ハイエンド6・ハイエンド6屋外最新版様式\"/>
    </mc:Choice>
  </mc:AlternateContent>
  <xr:revisionPtr revIDLastSave="0" documentId="13_ncr:1_{4A4F382A-206F-4511-8C2C-C53E0EEF32B7}" xr6:coauthVersionLast="47" xr6:coauthVersionMax="47" xr10:uidLastSave="{00000000-0000-0000-0000-000000000000}"/>
  <bookViews>
    <workbookView xWindow="5625" yWindow="-15885" windowWidth="22935" windowHeight="14325" tabRatio="846" xr2:uid="{00000000-000D-0000-FFFF-FFFF00000000}"/>
  </bookViews>
  <sheets>
    <sheet name="本紙" sheetId="21" r:id="rId1"/>
    <sheet name="WiFi設定の説明" sheetId="68" r:id="rId2"/>
    <sheet name="別紙①_ﾌﾘｶﾞﾅ " sheetId="56" state="hidden" r:id="rId3"/>
    <sheet name="別紙①" sheetId="66" r:id="rId4"/>
    <sheet name="別紙②" sheetId="31" r:id="rId5"/>
    <sheet name="別紙③" sheetId="59" r:id="rId6"/>
    <sheet name="別紙④" sheetId="64" r:id="rId7"/>
    <sheet name="別紙④-1_ﾌﾘｶﾞﾅ" sheetId="57" state="hidden" r:id="rId8"/>
    <sheet name="別紙④-2_ﾌﾘｶﾞﾅ" sheetId="67" state="hidden" r:id="rId9"/>
    <sheet name="別紙⑤-1" sheetId="5" r:id="rId10"/>
    <sheet name="別紙⑤-2" sheetId="34" r:id="rId11"/>
    <sheet name="別紙⑤-3" sheetId="24" r:id="rId12"/>
    <sheet name="別紙⑤-4" sheetId="35" r:id="rId13"/>
    <sheet name="別紙⑤-5" sheetId="36" r:id="rId14"/>
    <sheet name="別紙⑥" sheetId="37" r:id="rId15"/>
    <sheet name="別紙⑦" sheetId="69" r:id="rId16"/>
    <sheet name="別紙⑧" sheetId="58" r:id="rId17"/>
    <sheet name="別紙⑨" sheetId="33" r:id="rId18"/>
    <sheet name="別紙⑩-1" sheetId="39" state="hidden" r:id="rId19"/>
    <sheet name="別紙⑩-2" sheetId="41" state="hidden" r:id="rId20"/>
    <sheet name="リスト" sheetId="22" state="hidden" r:id="rId21"/>
  </sheets>
  <definedNames>
    <definedName name="_xlnm.Print_Area" localSheetId="1">WiFi設定の説明!$A$1:$E$66</definedName>
    <definedName name="_xlnm.Print_Area" localSheetId="3">別紙①!$A$1:$G$27</definedName>
    <definedName name="_xlnm.Print_Area" localSheetId="4">別紙②!$A$1:$AZ$19</definedName>
    <definedName name="_xlnm.Print_Area" localSheetId="5">別紙③!$A$1:$BB$68</definedName>
    <definedName name="_xlnm.Print_Area" localSheetId="6">別紙④!$A$1:$O$32</definedName>
    <definedName name="_xlnm.Print_Area" localSheetId="9">'別紙⑤-1'!$A$1:$BB$129</definedName>
    <definedName name="_xlnm.Print_Area" localSheetId="10">'別紙⑤-2'!$A$1:$BI$45</definedName>
    <definedName name="_xlnm.Print_Area" localSheetId="11">'別紙⑤-3'!$A$1:$BA$32</definedName>
    <definedName name="_xlnm.Print_Area" localSheetId="12">'別紙⑤-4'!$A$1:$BS$77</definedName>
    <definedName name="_xlnm.Print_Area" localSheetId="13">'別紙⑤-5'!$A$1:$BS$77</definedName>
    <definedName name="_xlnm.Print_Area" localSheetId="14">別紙⑥!$A$1:$BC$69</definedName>
    <definedName name="_xlnm.Print_Area" localSheetId="15">別紙⑦!$A$1:$BB$70</definedName>
    <definedName name="_xlnm.Print_Area" localSheetId="16">別紙⑧!$A$1:$BB$36</definedName>
    <definedName name="_xlnm.Print_Area" localSheetId="17">別紙⑨!$A$1:$BY$51</definedName>
    <definedName name="_xlnm.Print_Area" localSheetId="18">'別紙⑩-1'!$A$1:$V$42</definedName>
    <definedName name="_xlnm.Print_Area" localSheetId="19">'別紙⑩-2'!$A$1:$U$42</definedName>
    <definedName name="_xlnm.Print_Area" localSheetId="0">本紙!$A$1:$AY$67</definedName>
    <definedName name="Q_郵便番号住所" localSheetId="7">#REF!</definedName>
    <definedName name="Q_郵便番号住所" localSheetId="8">#REF!</definedName>
    <definedName name="阿寒郡" localSheetId="7">#REF!</definedName>
    <definedName name="阿寒郡" localSheetId="8">#REF!</definedName>
    <definedName name="愛知県" localSheetId="7">#REF!</definedName>
    <definedName name="愛知県" localSheetId="8">#REF!</definedName>
    <definedName name="愛媛県" localSheetId="7">#REF!</definedName>
    <definedName name="愛媛県" localSheetId="8">#REF!</definedName>
    <definedName name="旭川市" localSheetId="7">#REF!</definedName>
    <definedName name="旭川市" localSheetId="8">#REF!</definedName>
    <definedName name="芦別市" localSheetId="7">#REF!</definedName>
    <definedName name="芦別市" localSheetId="8">#REF!</definedName>
    <definedName name="虻田郡" localSheetId="7">#REF!</definedName>
    <definedName name="虻田郡" localSheetId="8">#REF!</definedName>
    <definedName name="伊達市" localSheetId="7">#REF!</definedName>
    <definedName name="伊達市" localSheetId="8">#REF!</definedName>
    <definedName name="磯谷郡" localSheetId="7">#REF!</definedName>
    <definedName name="磯谷郡" localSheetId="8">#REF!</definedName>
    <definedName name="茨城県" localSheetId="7">#REF!</definedName>
    <definedName name="茨城県" localSheetId="8">#REF!</definedName>
    <definedName name="雨竜郡" localSheetId="7">#REF!</definedName>
    <definedName name="雨竜郡" localSheetId="8">#REF!</definedName>
    <definedName name="浦河郡" localSheetId="7">#REF!</definedName>
    <definedName name="浦河郡" localSheetId="8">#REF!</definedName>
    <definedName name="奥尻郡" localSheetId="7">#REF!</definedName>
    <definedName name="奥尻郡" localSheetId="8">#REF!</definedName>
    <definedName name="岡山県" localSheetId="7">#REF!</definedName>
    <definedName name="岡山県" localSheetId="8">#REF!</definedName>
    <definedName name="沖縄" localSheetId="7">#REF!</definedName>
    <definedName name="沖縄" localSheetId="8">#REF!</definedName>
    <definedName name="沖縄県" localSheetId="7">#REF!</definedName>
    <definedName name="沖縄県" localSheetId="8">#REF!</definedName>
    <definedName name="歌志内市" localSheetId="7">#REF!</definedName>
    <definedName name="歌志内市" localSheetId="8">#REF!</definedName>
    <definedName name="河西郡" localSheetId="7">#REF!</definedName>
    <definedName name="河西郡" localSheetId="8">#REF!</definedName>
    <definedName name="河東郡" localSheetId="7">#REF!</definedName>
    <definedName name="河東郡" localSheetId="8">#REF!</definedName>
    <definedName name="樺戸郡" localSheetId="7">#REF!</definedName>
    <definedName name="樺戸郡" localSheetId="8">#REF!</definedName>
    <definedName name="茅部郡" localSheetId="7">#REF!</definedName>
    <definedName name="茅部郡" localSheetId="8">#REF!</definedName>
    <definedName name="刈田郡" localSheetId="7">#REF!</definedName>
    <definedName name="刈田郡" localSheetId="8">#REF!</definedName>
    <definedName name="岩見沢市" localSheetId="7">#REF!</definedName>
    <definedName name="岩見沢市" localSheetId="8">#REF!</definedName>
    <definedName name="岩手県" localSheetId="7">#REF!</definedName>
    <definedName name="岩手県" localSheetId="8">#REF!</definedName>
    <definedName name="岩内郡" localSheetId="7">#REF!</definedName>
    <definedName name="岩内郡" localSheetId="8">#REF!</definedName>
    <definedName name="岐阜県" localSheetId="7">#REF!</definedName>
    <definedName name="岐阜県" localSheetId="8">#REF!</definedName>
    <definedName name="亀田郡" localSheetId="7">#REF!</definedName>
    <definedName name="亀田郡" localSheetId="8">#REF!</definedName>
    <definedName name="久遠郡" localSheetId="7">#REF!</definedName>
    <definedName name="久遠郡" localSheetId="8">#REF!</definedName>
    <definedName name="宮崎県" localSheetId="7">#REF!</definedName>
    <definedName name="宮崎県" localSheetId="8">#REF!</definedName>
    <definedName name="宮城県" localSheetId="7">#REF!</definedName>
    <definedName name="宮城県" localSheetId="8">#REF!</definedName>
    <definedName name="京都府" localSheetId="7">#REF!</definedName>
    <definedName name="京都府" localSheetId="8">#REF!</definedName>
    <definedName name="区市郡" localSheetId="7">#REF!</definedName>
    <definedName name="区市郡" localSheetId="8">#REF!</definedName>
    <definedName name="空知郡" localSheetId="7">#REF!</definedName>
    <definedName name="空知郡" localSheetId="8">#REF!</definedName>
    <definedName name="釧路郡" localSheetId="7">#REF!</definedName>
    <definedName name="釧路郡" localSheetId="8">#REF!</definedName>
    <definedName name="釧路市" localSheetId="7">#REF!</definedName>
    <definedName name="釧路市" localSheetId="8">#REF!</definedName>
    <definedName name="熊本県" localSheetId="7">#REF!</definedName>
    <definedName name="熊本県" localSheetId="8">#REF!</definedName>
    <definedName name="群馬県" localSheetId="7">#REF!</definedName>
    <definedName name="群馬県" localSheetId="8">#REF!</definedName>
    <definedName name="恵庭市" localSheetId="7">#REF!</definedName>
    <definedName name="恵庭市" localSheetId="8">#REF!</definedName>
    <definedName name="古宇郡" localSheetId="7">#REF!</definedName>
    <definedName name="古宇郡" localSheetId="8">#REF!</definedName>
    <definedName name="古平郡" localSheetId="7">#REF!</definedName>
    <definedName name="古平郡" localSheetId="8">#REF!</definedName>
    <definedName name="厚岸郡" localSheetId="7">#REF!</definedName>
    <definedName name="厚岸郡" localSheetId="8">#REF!</definedName>
    <definedName name="広島県" localSheetId="7">#REF!</definedName>
    <definedName name="広島県" localSheetId="8">#REF!</definedName>
    <definedName name="広尾郡" localSheetId="7">#REF!</definedName>
    <definedName name="広尾郡" localSheetId="8">#REF!</definedName>
    <definedName name="江別市" localSheetId="7">#REF!</definedName>
    <definedName name="江別市" localSheetId="8">#REF!</definedName>
    <definedName name="香川県" localSheetId="7">#REF!</definedName>
    <definedName name="香川県" localSheetId="8">#REF!</definedName>
    <definedName name="高知県" localSheetId="7">#REF!</definedName>
    <definedName name="高知県" localSheetId="8">#REF!</definedName>
    <definedName name="根室市" localSheetId="7">#REF!</definedName>
    <definedName name="根室市" localSheetId="8">#REF!</definedName>
    <definedName name="佐賀県" localSheetId="7">#REF!</definedName>
    <definedName name="佐賀県" localSheetId="8">#REF!</definedName>
    <definedName name="沙流郡" localSheetId="7">#REF!</definedName>
    <definedName name="沙流郡" localSheetId="8">#REF!</definedName>
    <definedName name="砂川市" localSheetId="7">#REF!</definedName>
    <definedName name="砂川市" localSheetId="8">#REF!</definedName>
    <definedName name="埼玉県" localSheetId="7">#REF!</definedName>
    <definedName name="埼玉県" localSheetId="8">#REF!</definedName>
    <definedName name="札幌市厚別区" localSheetId="7">#REF!</definedName>
    <definedName name="札幌市厚別区" localSheetId="8">#REF!</definedName>
    <definedName name="札幌市手稲区" localSheetId="7">#REF!</definedName>
    <definedName name="札幌市手稲区" localSheetId="8">#REF!</definedName>
    <definedName name="札幌市清田区" localSheetId="7">#REF!</definedName>
    <definedName name="札幌市清田区" localSheetId="8">#REF!</definedName>
    <definedName name="札幌市西区" localSheetId="7">#REF!</definedName>
    <definedName name="札幌市西区" localSheetId="8">#REF!</definedName>
    <definedName name="札幌市中央区" localSheetId="7">#REF!</definedName>
    <definedName name="札幌市中央区" localSheetId="8">#REF!</definedName>
    <definedName name="札幌市東区" localSheetId="7">#REF!</definedName>
    <definedName name="札幌市東区" localSheetId="8">#REF!</definedName>
    <definedName name="札幌市南区" localSheetId="7">#REF!</definedName>
    <definedName name="札幌市南区" localSheetId="8">#REF!</definedName>
    <definedName name="札幌市白石区" localSheetId="7">#REF!</definedName>
    <definedName name="札幌市白石区" localSheetId="8">#REF!</definedName>
    <definedName name="札幌市豊平区" localSheetId="7">#REF!</definedName>
    <definedName name="札幌市豊平区" localSheetId="8">#REF!</definedName>
    <definedName name="札幌市北区" localSheetId="7">#REF!</definedName>
    <definedName name="札幌市北区" localSheetId="8">#REF!</definedName>
    <definedName name="三笠市" localSheetId="7">#REF!</definedName>
    <definedName name="三笠市" localSheetId="8">#REF!</definedName>
    <definedName name="三重県" localSheetId="7">#REF!</definedName>
    <definedName name="三重県" localSheetId="8">#REF!</definedName>
    <definedName name="山越郡" localSheetId="7">#REF!</definedName>
    <definedName name="山越郡" localSheetId="8">#REF!</definedName>
    <definedName name="山形県" localSheetId="7">#REF!</definedName>
    <definedName name="山形県" localSheetId="8">#REF!</definedName>
    <definedName name="山口県" localSheetId="7">#REF!</definedName>
    <definedName name="山口県" localSheetId="8">#REF!</definedName>
    <definedName name="山梨県" localSheetId="7">#REF!</definedName>
    <definedName name="山梨県" localSheetId="8">#REF!</definedName>
    <definedName name="士別市" localSheetId="7">#REF!</definedName>
    <definedName name="士別市" localSheetId="8">#REF!</definedName>
    <definedName name="枝幸郡" localSheetId="7">#REF!</definedName>
    <definedName name="枝幸郡" localSheetId="8">#REF!</definedName>
    <definedName name="滋賀県" localSheetId="7">#REF!</definedName>
    <definedName name="滋賀県" localSheetId="8">#REF!</definedName>
    <definedName name="爾志郡" localSheetId="7">#REF!</definedName>
    <definedName name="爾志郡" localSheetId="8">#REF!</definedName>
    <definedName name="鹿児島県" localSheetId="7">#REF!</definedName>
    <definedName name="鹿児島県" localSheetId="8">#REF!</definedName>
    <definedName name="室蘭市" localSheetId="7">#REF!</definedName>
    <definedName name="室蘭市" localSheetId="8">#REF!</definedName>
    <definedName name="斜里郡" localSheetId="7">#REF!</definedName>
    <definedName name="斜里郡" localSheetId="8">#REF!</definedName>
    <definedName name="寿都郡" localSheetId="7">#REF!</definedName>
    <definedName name="寿都郡" localSheetId="8">#REF!</definedName>
    <definedName name="宗谷郡" localSheetId="7">#REF!</definedName>
    <definedName name="宗谷郡" localSheetId="8">#REF!</definedName>
    <definedName name="秋田県" localSheetId="7">#REF!</definedName>
    <definedName name="秋田県" localSheetId="8">#REF!</definedName>
    <definedName name="十勝郡" localSheetId="7">#REF!</definedName>
    <definedName name="十勝郡" localSheetId="8">#REF!</definedName>
    <definedName name="小樽市" localSheetId="7">#REF!</definedName>
    <definedName name="小樽市" localSheetId="8">#REF!</definedName>
    <definedName name="松前郡" localSheetId="7">#REF!</definedName>
    <definedName name="松前郡" localSheetId="8">#REF!</definedName>
    <definedName name="上磯郡" localSheetId="7">#REF!</definedName>
    <definedName name="上磯郡" localSheetId="8">#REF!</definedName>
    <definedName name="上川郡" localSheetId="7">#REF!</definedName>
    <definedName name="上川郡" localSheetId="8">#REF!</definedName>
    <definedName name="常呂郡" localSheetId="7">#REF!</definedName>
    <definedName name="常呂郡" localSheetId="8">#REF!</definedName>
    <definedName name="新潟県" localSheetId="7">#REF!</definedName>
    <definedName name="新潟県" localSheetId="8">#REF!</definedName>
    <definedName name="新冠郡" localSheetId="7">#REF!</definedName>
    <definedName name="新冠郡" localSheetId="8">#REF!</definedName>
    <definedName name="深川市" localSheetId="7">#REF!</definedName>
    <definedName name="深川市" localSheetId="8">#REF!</definedName>
    <definedName name="神奈川県" localSheetId="7">#REF!</definedName>
    <definedName name="神奈川県" localSheetId="8">#REF!</definedName>
    <definedName name="瀬棚郡" localSheetId="7">#REF!</definedName>
    <definedName name="瀬棚郡" localSheetId="8">#REF!</definedName>
    <definedName name="西磐井郡" localSheetId="7">#REF!</definedName>
    <definedName name="西磐井郡" localSheetId="8">#REF!</definedName>
    <definedName name="青森県" localSheetId="7">#REF!</definedName>
    <definedName name="青森県" localSheetId="8">#REF!</definedName>
    <definedName name="静岡県" localSheetId="7">#REF!</definedName>
    <definedName name="静岡県" localSheetId="8">#REF!</definedName>
    <definedName name="石狩郡" localSheetId="7">#REF!</definedName>
    <definedName name="石狩郡" localSheetId="8">#REF!</definedName>
    <definedName name="石狩市" localSheetId="7">#REF!</definedName>
    <definedName name="石狩市" localSheetId="8">#REF!</definedName>
    <definedName name="石川県" localSheetId="7">#REF!</definedName>
    <definedName name="石川県" localSheetId="8">#REF!</definedName>
    <definedName name="積丹郡" localSheetId="7">#REF!</definedName>
    <definedName name="積丹郡" localSheetId="8">#REF!</definedName>
    <definedName name="赤平市" localSheetId="7">#REF!</definedName>
    <definedName name="赤平市" localSheetId="8">#REF!</definedName>
    <definedName name="千歳市" localSheetId="7">#REF!</definedName>
    <definedName name="千歳市" localSheetId="8">#REF!</definedName>
    <definedName name="千葉県" localSheetId="7">#REF!</definedName>
    <definedName name="千葉県" localSheetId="8">#REF!</definedName>
    <definedName name="川上郡" localSheetId="7">#REF!</definedName>
    <definedName name="川上郡" localSheetId="8">#REF!</definedName>
    <definedName name="増毛郡" localSheetId="7">#REF!</definedName>
    <definedName name="増毛郡" localSheetId="8">#REF!</definedName>
    <definedName name="足寄郡" localSheetId="7">#REF!</definedName>
    <definedName name="足寄郡" localSheetId="8">#REF!</definedName>
    <definedName name="帯広市" localSheetId="7">#REF!</definedName>
    <definedName name="帯広市" localSheetId="8">#REF!</definedName>
    <definedName name="大阪府" localSheetId="7">#REF!</definedName>
    <definedName name="大阪府" localSheetId="8">#REF!</definedName>
    <definedName name="大分県" localSheetId="7">#REF!</definedName>
    <definedName name="大分県" localSheetId="8">#REF!</definedName>
    <definedName name="滝川市" localSheetId="7">#REF!</definedName>
    <definedName name="滝川市" localSheetId="8">#REF!</definedName>
    <definedName name="稚内市" localSheetId="7">#REF!</definedName>
    <definedName name="稚内市" localSheetId="8">#REF!</definedName>
    <definedName name="中川郡" localSheetId="7">#REF!</definedName>
    <definedName name="中川郡" localSheetId="8">#REF!</definedName>
    <definedName name="長崎県" localSheetId="7">#REF!</definedName>
    <definedName name="長崎県" localSheetId="8">#REF!</definedName>
    <definedName name="長野県" localSheetId="7">#REF!</definedName>
    <definedName name="長野県" localSheetId="8">#REF!</definedName>
    <definedName name="鳥取県" localSheetId="7">#REF!</definedName>
    <definedName name="鳥取県" localSheetId="8">#REF!</definedName>
    <definedName name="天塩郡" localSheetId="7">#REF!</definedName>
    <definedName name="天塩郡" localSheetId="8">#REF!</definedName>
    <definedName name="登別市" localSheetId="7">#REF!</definedName>
    <definedName name="登別市" localSheetId="8">#REF!</definedName>
    <definedName name="都道府県" localSheetId="7">#REF!</definedName>
    <definedName name="都道府県" localSheetId="8">#REF!</definedName>
    <definedName name="島根県" localSheetId="7">#REF!</definedName>
    <definedName name="島根県" localSheetId="8">#REF!</definedName>
    <definedName name="島牧郡" localSheetId="7">#REF!</definedName>
    <definedName name="島牧郡" localSheetId="8">#REF!</definedName>
    <definedName name="東京都" localSheetId="7">#REF!</definedName>
    <definedName name="東京都" localSheetId="8">#REF!</definedName>
    <definedName name="徳島県" localSheetId="7">#REF!</definedName>
    <definedName name="徳島県" localSheetId="8">#REF!</definedName>
    <definedName name="栃木県" localSheetId="7">#REF!</definedName>
    <definedName name="栃木県" localSheetId="8">#REF!</definedName>
    <definedName name="苫小牧市" localSheetId="7">#REF!</definedName>
    <definedName name="苫小牧市" localSheetId="8">#REF!</definedName>
    <definedName name="苫前郡" localSheetId="7">#REF!</definedName>
    <definedName name="苫前郡" localSheetId="8">#REF!</definedName>
    <definedName name="奈良県" localSheetId="7">#REF!</definedName>
    <definedName name="奈良県" localSheetId="8">#REF!</definedName>
    <definedName name="二海郡" localSheetId="7">#REF!</definedName>
    <definedName name="二海郡" localSheetId="8">#REF!</definedName>
    <definedName name="日高郡" localSheetId="7">#REF!</definedName>
    <definedName name="日高郡" localSheetId="8">#REF!</definedName>
    <definedName name="白糠郡" localSheetId="7">#REF!</definedName>
    <definedName name="白糠郡" localSheetId="8">#REF!</definedName>
    <definedName name="白老郡" localSheetId="7">#REF!</definedName>
    <definedName name="白老郡" localSheetId="8">#REF!</definedName>
    <definedName name="函館市" localSheetId="7">#REF!</definedName>
    <definedName name="函館市" localSheetId="8">#REF!</definedName>
    <definedName name="美唄市" localSheetId="7">#REF!</definedName>
    <definedName name="美唄市" localSheetId="8">#REF!</definedName>
    <definedName name="標津郡" localSheetId="7">#REF!</definedName>
    <definedName name="標津郡" localSheetId="8">#REF!</definedName>
    <definedName name="富山県" localSheetId="7">#REF!</definedName>
    <definedName name="富山県" localSheetId="8">#REF!</definedName>
    <definedName name="富良野市" localSheetId="7">#REF!</definedName>
    <definedName name="富良野市" localSheetId="8">#REF!</definedName>
    <definedName name="福井県" localSheetId="7">#REF!</definedName>
    <definedName name="福井県" localSheetId="8">#REF!</definedName>
    <definedName name="福岡県" localSheetId="7">#REF!</definedName>
    <definedName name="福岡県" localSheetId="8">#REF!</definedName>
    <definedName name="福島県" localSheetId="7">#REF!</definedName>
    <definedName name="福島県" localSheetId="8">#REF!</definedName>
    <definedName name="兵庫県" localSheetId="7">#REF!</definedName>
    <definedName name="兵庫県" localSheetId="8">#REF!</definedName>
    <definedName name="北海道" localSheetId="7">#REF!</definedName>
    <definedName name="北海道" localSheetId="8">#REF!</definedName>
    <definedName name="北見市" localSheetId="7">#REF!</definedName>
    <definedName name="北見市" localSheetId="8">#REF!</definedName>
    <definedName name="北広島市" localSheetId="7">#REF!</definedName>
    <definedName name="北広島市" localSheetId="8">#REF!</definedName>
    <definedName name="北斗市" localSheetId="7">#REF!</definedName>
    <definedName name="北斗市" localSheetId="8">#REF!</definedName>
    <definedName name="幌泉郡" localSheetId="7">#REF!</definedName>
    <definedName name="幌泉郡" localSheetId="8">#REF!</definedName>
    <definedName name="名寄市" localSheetId="7">#REF!</definedName>
    <definedName name="名寄市" localSheetId="8">#REF!</definedName>
    <definedName name="網走郡" localSheetId="7">#REF!</definedName>
    <definedName name="網走郡" localSheetId="8">#REF!</definedName>
    <definedName name="網走市" localSheetId="7">#REF!</definedName>
    <definedName name="網走市" localSheetId="8">#REF!</definedName>
    <definedName name="目梨郡" localSheetId="7">#REF!</definedName>
    <definedName name="目梨郡" localSheetId="8">#REF!</definedName>
    <definedName name="紋別郡" localSheetId="7">#REF!</definedName>
    <definedName name="紋別郡" localSheetId="8">#REF!</definedName>
    <definedName name="紋別市" localSheetId="7">#REF!</definedName>
    <definedName name="紋別市" localSheetId="8">#REF!</definedName>
    <definedName name="野付郡" localSheetId="7">#REF!</definedName>
    <definedName name="野付郡" localSheetId="8">#REF!</definedName>
    <definedName name="勇払郡" localSheetId="7">#REF!</definedName>
    <definedName name="勇払郡" localSheetId="8">#REF!</definedName>
    <definedName name="有珠郡" localSheetId="7">#REF!</definedName>
    <definedName name="有珠郡" localSheetId="8">#REF!</definedName>
    <definedName name="夕張郡" localSheetId="7">#REF!</definedName>
    <definedName name="夕張郡" localSheetId="8">#REF!</definedName>
    <definedName name="夕張市" localSheetId="7">#REF!</definedName>
    <definedName name="夕張市" localSheetId="8">#REF!</definedName>
    <definedName name="余市郡" localSheetId="7">#REF!</definedName>
    <definedName name="余市郡" localSheetId="8">#REF!</definedName>
    <definedName name="様似郡" localSheetId="7">#REF!</definedName>
    <definedName name="様似郡" localSheetId="8">#REF!</definedName>
    <definedName name="利尻郡" localSheetId="7">#REF!</definedName>
    <definedName name="利尻郡" localSheetId="8">#REF!</definedName>
    <definedName name="留萌郡" localSheetId="7">#REF!</definedName>
    <definedName name="留萌郡" localSheetId="8">#REF!</definedName>
    <definedName name="留萌市" localSheetId="7">#REF!</definedName>
    <definedName name="留萌市" localSheetId="8">#REF!</definedName>
    <definedName name="礼文郡" localSheetId="7">#REF!</definedName>
    <definedName name="礼文郡" localSheetId="8">#REF!</definedName>
    <definedName name="和歌山県" localSheetId="7">#REF!</definedName>
    <definedName name="和歌山県" localSheetId="8">#REF!</definedName>
    <definedName name="檜山郡" localSheetId="7">#REF!</definedName>
    <definedName name="檜山郡" localSheetId="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3" i="21" l="1" a="1"/>
  <c r="AD53" i="21" s="1"/>
  <c r="AD59" i="21" a="1"/>
  <c r="AD59" i="21" s="1"/>
  <c r="AD56" i="21"/>
  <c r="AD50" i="21"/>
  <c r="AD29" i="21"/>
  <c r="AD26" i="21"/>
  <c r="H9" i="36"/>
  <c r="H9" i="35"/>
  <c r="AD44" i="21"/>
  <c r="I10" i="24"/>
  <c r="H8" i="34"/>
  <c r="AD38" i="21"/>
  <c r="AD35" i="21"/>
  <c r="AD23" i="21"/>
  <c r="AD47" i="21"/>
  <c r="AD32" i="21"/>
  <c r="AD41" i="21"/>
  <c r="BY8" i="33" l="1"/>
  <c r="BB8" i="58"/>
  <c r="BB6" i="69"/>
  <c r="BC6" i="37"/>
  <c r="BS8" i="36"/>
  <c r="BS8" i="35"/>
  <c r="BA9" i="24"/>
  <c r="BI6" i="34"/>
  <c r="BB6" i="5"/>
  <c r="O5" i="64"/>
  <c r="BB6" i="59"/>
  <c r="AZ6" i="31"/>
  <c r="G5" i="66"/>
  <c r="D3" i="68"/>
  <c r="A12" i="41" l="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U5" i="41"/>
  <c r="A17" i="39"/>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16" i="39"/>
  <c r="A15" i="39"/>
  <c r="A12" i="39"/>
  <c r="A13" i="39" s="1"/>
  <c r="A14" i="39" s="1"/>
  <c r="V5" i="39"/>
  <c r="E210" i="67"/>
  <c r="F210" i="67" s="1"/>
  <c r="A210" i="67"/>
  <c r="C210" i="67" s="1"/>
  <c r="D210" i="67" s="1"/>
  <c r="E209" i="67"/>
  <c r="F209" i="67" s="1"/>
  <c r="A209" i="67"/>
  <c r="B209" i="67" s="1"/>
  <c r="E208" i="67"/>
  <c r="A208" i="67"/>
  <c r="E207" i="67"/>
  <c r="F207" i="67" s="1"/>
  <c r="A207" i="67"/>
  <c r="B207" i="67" s="1"/>
  <c r="E206" i="67"/>
  <c r="G206" i="67" s="1"/>
  <c r="H206" i="67" s="1"/>
  <c r="A206" i="67"/>
  <c r="C206" i="67" s="1"/>
  <c r="D206" i="67" s="1"/>
  <c r="E205" i="67"/>
  <c r="A205" i="67"/>
  <c r="B205" i="67" s="1"/>
  <c r="E204" i="67"/>
  <c r="A204" i="67"/>
  <c r="C204" i="67" s="1"/>
  <c r="D204" i="67" s="1"/>
  <c r="E203" i="67"/>
  <c r="G203" i="67" s="1"/>
  <c r="H203" i="67" s="1"/>
  <c r="A203" i="67"/>
  <c r="B203" i="67" s="1"/>
  <c r="E202" i="67"/>
  <c r="G202" i="67" s="1"/>
  <c r="H202" i="67" s="1"/>
  <c r="A202" i="67"/>
  <c r="E201" i="67"/>
  <c r="A201" i="67"/>
  <c r="E200" i="67"/>
  <c r="F200" i="67" s="1"/>
  <c r="A200" i="67"/>
  <c r="B200" i="67" s="1"/>
  <c r="E199" i="67"/>
  <c r="G199" i="67" s="1"/>
  <c r="H199" i="67" s="1"/>
  <c r="A199" i="67"/>
  <c r="E198" i="67"/>
  <c r="G198" i="67" s="1"/>
  <c r="H198" i="67" s="1"/>
  <c r="A198" i="67"/>
  <c r="B198" i="67" s="1"/>
  <c r="E197" i="67"/>
  <c r="A197" i="67"/>
  <c r="B197" i="67" s="1"/>
  <c r="E196" i="67"/>
  <c r="G196" i="67" s="1"/>
  <c r="H196" i="67" s="1"/>
  <c r="A196" i="67"/>
  <c r="B196" i="67" s="1"/>
  <c r="E195" i="67"/>
  <c r="G195" i="67" s="1"/>
  <c r="H195" i="67" s="1"/>
  <c r="A195" i="67"/>
  <c r="E194" i="67"/>
  <c r="F194" i="67" s="1"/>
  <c r="A194" i="67"/>
  <c r="E193" i="67"/>
  <c r="A193" i="67"/>
  <c r="B193" i="67" s="1"/>
  <c r="E192" i="67"/>
  <c r="G192" i="67" s="1"/>
  <c r="H192" i="67" s="1"/>
  <c r="A192" i="67"/>
  <c r="B192" i="67" s="1"/>
  <c r="E191" i="67"/>
  <c r="F191" i="67" s="1"/>
  <c r="A191" i="67"/>
  <c r="E190" i="67"/>
  <c r="G190" i="67" s="1"/>
  <c r="H190" i="67" s="1"/>
  <c r="A190" i="67"/>
  <c r="C190" i="67" s="1"/>
  <c r="D190" i="67" s="1"/>
  <c r="E189" i="67"/>
  <c r="F189" i="67" s="1"/>
  <c r="A189" i="67"/>
  <c r="B189" i="67" s="1"/>
  <c r="E188" i="67"/>
  <c r="F188" i="67" s="1"/>
  <c r="A188" i="67"/>
  <c r="C188" i="67" s="1"/>
  <c r="D188" i="67" s="1"/>
  <c r="E187" i="67"/>
  <c r="G187" i="67" s="1"/>
  <c r="H187" i="67" s="1"/>
  <c r="A187" i="67"/>
  <c r="E186" i="67"/>
  <c r="G186" i="67" s="1"/>
  <c r="H186" i="67" s="1"/>
  <c r="A186" i="67"/>
  <c r="E185" i="67"/>
  <c r="G185" i="67" s="1"/>
  <c r="H185" i="67" s="1"/>
  <c r="A185" i="67"/>
  <c r="B185" i="67" s="1"/>
  <c r="E184" i="67"/>
  <c r="A184" i="67"/>
  <c r="C184" i="67" s="1"/>
  <c r="D184" i="67" s="1"/>
  <c r="E183" i="67"/>
  <c r="F183" i="67" s="1"/>
  <c r="A183" i="67"/>
  <c r="E182" i="67"/>
  <c r="G182" i="67" s="1"/>
  <c r="H182" i="67" s="1"/>
  <c r="A182" i="67"/>
  <c r="C182" i="67" s="1"/>
  <c r="D182" i="67" s="1"/>
  <c r="E181" i="67"/>
  <c r="G181" i="67" s="1"/>
  <c r="H181" i="67" s="1"/>
  <c r="A181" i="67"/>
  <c r="B181" i="67" s="1"/>
  <c r="E180" i="67"/>
  <c r="A180" i="67"/>
  <c r="E179" i="67"/>
  <c r="A179" i="67"/>
  <c r="B179" i="67" s="1"/>
  <c r="AG175" i="67"/>
  <c r="AC175" i="67"/>
  <c r="Y175" i="67"/>
  <c r="Z175" i="67" s="1"/>
  <c r="U175" i="67"/>
  <c r="W175" i="67" s="1"/>
  <c r="X175" i="67" s="1"/>
  <c r="Q175" i="67"/>
  <c r="R175" i="67" s="1"/>
  <c r="M175" i="67"/>
  <c r="I175" i="67"/>
  <c r="K175" i="67" s="1"/>
  <c r="L175" i="67" s="1"/>
  <c r="E175" i="67"/>
  <c r="F175" i="67" s="1"/>
  <c r="A175" i="67"/>
  <c r="AG174" i="67"/>
  <c r="AI174" i="67" s="1"/>
  <c r="AJ174" i="67" s="1"/>
  <c r="AC174" i="67"/>
  <c r="AE174" i="67" s="1"/>
  <c r="AF174" i="67" s="1"/>
  <c r="Y174" i="67"/>
  <c r="Z174" i="67" s="1"/>
  <c r="U174" i="67"/>
  <c r="Q174" i="67"/>
  <c r="S174" i="67" s="1"/>
  <c r="T174" i="67" s="1"/>
  <c r="M174" i="67"/>
  <c r="O174" i="67" s="1"/>
  <c r="P174" i="67" s="1"/>
  <c r="I174" i="67"/>
  <c r="K174" i="67" s="1"/>
  <c r="L174" i="67" s="1"/>
  <c r="E174" i="67"/>
  <c r="G174" i="67" s="1"/>
  <c r="H174" i="67" s="1"/>
  <c r="A174" i="67"/>
  <c r="AG173" i="67"/>
  <c r="AC173" i="67"/>
  <c r="Y173" i="67"/>
  <c r="AA173" i="67" s="1"/>
  <c r="AB173" i="67" s="1"/>
  <c r="U173" i="67"/>
  <c r="W173" i="67" s="1"/>
  <c r="X173" i="67" s="1"/>
  <c r="Q173" i="67"/>
  <c r="M173" i="67"/>
  <c r="O173" i="67" s="1"/>
  <c r="P173" i="67" s="1"/>
  <c r="I173" i="67"/>
  <c r="K173" i="67" s="1"/>
  <c r="L173" i="67" s="1"/>
  <c r="E173" i="67"/>
  <c r="G173" i="67" s="1"/>
  <c r="H173" i="67" s="1"/>
  <c r="A173" i="67"/>
  <c r="B173" i="67" s="1"/>
  <c r="AG172" i="67"/>
  <c r="AC172" i="67"/>
  <c r="AE172" i="67" s="1"/>
  <c r="AF172" i="67" s="1"/>
  <c r="Y172" i="67"/>
  <c r="AA172" i="67" s="1"/>
  <c r="AB172" i="67" s="1"/>
  <c r="U172" i="67"/>
  <c r="Q172" i="67"/>
  <c r="M172" i="67"/>
  <c r="I172" i="67"/>
  <c r="E172" i="67"/>
  <c r="F172" i="67" s="1"/>
  <c r="A172" i="67"/>
  <c r="C172" i="67" s="1"/>
  <c r="D172" i="67" s="1"/>
  <c r="AG171" i="67"/>
  <c r="AC171" i="67"/>
  <c r="Y171" i="67"/>
  <c r="AA171" i="67" s="1"/>
  <c r="AB171" i="67" s="1"/>
  <c r="U171" i="67"/>
  <c r="V171" i="67" s="1"/>
  <c r="Q171" i="67"/>
  <c r="S171" i="67" s="1"/>
  <c r="T171" i="67" s="1"/>
  <c r="M171" i="67"/>
  <c r="O171" i="67" s="1"/>
  <c r="P171" i="67" s="1"/>
  <c r="I171" i="67"/>
  <c r="E171" i="67"/>
  <c r="F171" i="67" s="1"/>
  <c r="A171" i="67"/>
  <c r="AG170" i="67"/>
  <c r="AC170" i="67"/>
  <c r="AD170" i="67" s="1"/>
  <c r="Y170" i="67"/>
  <c r="U170" i="67"/>
  <c r="W170" i="67" s="1"/>
  <c r="X170" i="67" s="1"/>
  <c r="Q170" i="67"/>
  <c r="M170" i="67"/>
  <c r="O170" i="67" s="1"/>
  <c r="P170" i="67" s="1"/>
  <c r="I170" i="67"/>
  <c r="J170" i="67" s="1"/>
  <c r="E170" i="67"/>
  <c r="A170" i="67"/>
  <c r="C170" i="67" s="1"/>
  <c r="D170" i="67" s="1"/>
  <c r="AG169" i="67"/>
  <c r="AI169" i="67" s="1"/>
  <c r="AJ169" i="67" s="1"/>
  <c r="AC169" i="67"/>
  <c r="AD169" i="67" s="1"/>
  <c r="Y169" i="67"/>
  <c r="Z169" i="67" s="1"/>
  <c r="U169" i="67"/>
  <c r="Q169" i="67"/>
  <c r="S169" i="67" s="1"/>
  <c r="T169" i="67" s="1"/>
  <c r="M169" i="67"/>
  <c r="I169" i="67"/>
  <c r="K169" i="67" s="1"/>
  <c r="L169" i="67" s="1"/>
  <c r="E169" i="67"/>
  <c r="G169" i="67" s="1"/>
  <c r="H169" i="67" s="1"/>
  <c r="A169" i="67"/>
  <c r="AG168" i="67"/>
  <c r="AC168" i="67"/>
  <c r="Y168" i="67"/>
  <c r="U168" i="67"/>
  <c r="Q168" i="67"/>
  <c r="M168" i="67"/>
  <c r="I168" i="67"/>
  <c r="E168" i="67"/>
  <c r="F168" i="67" s="1"/>
  <c r="A168" i="67"/>
  <c r="B168" i="67" s="1"/>
  <c r="AG167" i="67"/>
  <c r="AI167" i="67" s="1"/>
  <c r="AJ167" i="67" s="1"/>
  <c r="AC167" i="67"/>
  <c r="AE167" i="67" s="1"/>
  <c r="AF167" i="67" s="1"/>
  <c r="Y167" i="67"/>
  <c r="U167" i="67"/>
  <c r="Q167" i="67"/>
  <c r="S167" i="67" s="1"/>
  <c r="T167" i="67" s="1"/>
  <c r="M167" i="67"/>
  <c r="O167" i="67" s="1"/>
  <c r="P167" i="67" s="1"/>
  <c r="I167" i="67"/>
  <c r="K167" i="67" s="1"/>
  <c r="L167" i="67" s="1"/>
  <c r="E167" i="67"/>
  <c r="G167" i="67" s="1"/>
  <c r="H167" i="67" s="1"/>
  <c r="A167" i="67"/>
  <c r="C167" i="67" s="1"/>
  <c r="D167" i="67" s="1"/>
  <c r="AG166" i="67"/>
  <c r="AC166" i="67"/>
  <c r="Y166" i="67"/>
  <c r="U166" i="67"/>
  <c r="Q166" i="67"/>
  <c r="S166" i="67" s="1"/>
  <c r="T166" i="67" s="1"/>
  <c r="M166" i="67"/>
  <c r="N166" i="67" s="1"/>
  <c r="I166" i="67"/>
  <c r="E166" i="67"/>
  <c r="A166" i="67"/>
  <c r="AG165" i="67"/>
  <c r="AI165" i="67" s="1"/>
  <c r="AJ165" i="67" s="1"/>
  <c r="AE165" i="67"/>
  <c r="AF165" i="67" s="1"/>
  <c r="AC165" i="67"/>
  <c r="AD165" i="67" s="1"/>
  <c r="Y165" i="67"/>
  <c r="U165" i="67"/>
  <c r="W165" i="67" s="1"/>
  <c r="X165" i="67" s="1"/>
  <c r="Q165" i="67"/>
  <c r="S165" i="67" s="1"/>
  <c r="T165" i="67" s="1"/>
  <c r="M165" i="67"/>
  <c r="O165" i="67" s="1"/>
  <c r="P165" i="67" s="1"/>
  <c r="I165" i="67"/>
  <c r="K165" i="67" s="1"/>
  <c r="L165" i="67" s="1"/>
  <c r="E165" i="67"/>
  <c r="G165" i="67" s="1"/>
  <c r="H165" i="67" s="1"/>
  <c r="A165" i="67"/>
  <c r="B165" i="67" s="1"/>
  <c r="AG164" i="67"/>
  <c r="AI164" i="67" s="1"/>
  <c r="AJ164" i="67" s="1"/>
  <c r="AC164" i="67"/>
  <c r="AD164" i="67" s="1"/>
  <c r="Y164" i="67"/>
  <c r="AA164" i="67" s="1"/>
  <c r="AB164" i="67" s="1"/>
  <c r="U164" i="67"/>
  <c r="V164" i="67" s="1"/>
  <c r="Q164" i="67"/>
  <c r="R164" i="67" s="1"/>
  <c r="M164" i="67"/>
  <c r="O164" i="67" s="1"/>
  <c r="P164" i="67" s="1"/>
  <c r="I164" i="67"/>
  <c r="K164" i="67" s="1"/>
  <c r="L164" i="67" s="1"/>
  <c r="E164" i="67"/>
  <c r="A164" i="67"/>
  <c r="AG163" i="67"/>
  <c r="AC163" i="67"/>
  <c r="AE163" i="67" s="1"/>
  <c r="AF163" i="67" s="1"/>
  <c r="Y163" i="67"/>
  <c r="Z163" i="67" s="1"/>
  <c r="U163" i="67"/>
  <c r="W163" i="67" s="1"/>
  <c r="X163" i="67" s="1"/>
  <c r="Q163" i="67"/>
  <c r="R163" i="67" s="1"/>
  <c r="M163" i="67"/>
  <c r="I163" i="67"/>
  <c r="K163" i="67" s="1"/>
  <c r="L163" i="67" s="1"/>
  <c r="E163" i="67"/>
  <c r="F163" i="67" s="1"/>
  <c r="A163" i="67"/>
  <c r="AG162" i="67"/>
  <c r="AI162" i="67" s="1"/>
  <c r="AJ162" i="67" s="1"/>
  <c r="AC162" i="67"/>
  <c r="Y162" i="67"/>
  <c r="U162" i="67"/>
  <c r="V162" i="67" s="1"/>
  <c r="Q162" i="67"/>
  <c r="S162" i="67" s="1"/>
  <c r="T162" i="67" s="1"/>
  <c r="M162" i="67"/>
  <c r="I162" i="67"/>
  <c r="E162" i="67"/>
  <c r="A162" i="67"/>
  <c r="C162" i="67" s="1"/>
  <c r="D162" i="67" s="1"/>
  <c r="AG161" i="67"/>
  <c r="AI161" i="67" s="1"/>
  <c r="AJ161" i="67" s="1"/>
  <c r="AC161" i="67"/>
  <c r="AD161" i="67" s="1"/>
  <c r="Y161" i="67"/>
  <c r="U161" i="67"/>
  <c r="W161" i="67" s="1"/>
  <c r="X161" i="67" s="1"/>
  <c r="Q161" i="67"/>
  <c r="R161" i="67" s="1"/>
  <c r="M161" i="67"/>
  <c r="O161" i="67" s="1"/>
  <c r="P161" i="67" s="1"/>
  <c r="I161" i="67"/>
  <c r="J161" i="67" s="1"/>
  <c r="E161" i="67"/>
  <c r="A161" i="67"/>
  <c r="B161" i="67" s="1"/>
  <c r="AG160" i="67"/>
  <c r="AC160" i="67"/>
  <c r="AE160" i="67" s="1"/>
  <c r="AF160" i="67" s="1"/>
  <c r="Y160" i="67"/>
  <c r="U160" i="67"/>
  <c r="W160" i="67" s="1"/>
  <c r="X160" i="67" s="1"/>
  <c r="Q160" i="67"/>
  <c r="S160" i="67" s="1"/>
  <c r="T160" i="67" s="1"/>
  <c r="M160" i="67"/>
  <c r="O160" i="67" s="1"/>
  <c r="P160" i="67" s="1"/>
  <c r="I160" i="67"/>
  <c r="E160" i="67"/>
  <c r="A160" i="67"/>
  <c r="AG159" i="67"/>
  <c r="AI159" i="67" s="1"/>
  <c r="AJ159" i="67" s="1"/>
  <c r="AC159" i="67"/>
  <c r="Y159" i="67"/>
  <c r="U159" i="67"/>
  <c r="Q159" i="67"/>
  <c r="M159" i="67"/>
  <c r="O159" i="67" s="1"/>
  <c r="P159" i="67" s="1"/>
  <c r="I159" i="67"/>
  <c r="J159" i="67" s="1"/>
  <c r="E159" i="67"/>
  <c r="G159" i="67" s="1"/>
  <c r="H159" i="67" s="1"/>
  <c r="A159" i="67"/>
  <c r="AG158" i="67"/>
  <c r="AI158" i="67" s="1"/>
  <c r="AJ158" i="67" s="1"/>
  <c r="AC158" i="67"/>
  <c r="AE158" i="67" s="1"/>
  <c r="AF158" i="67" s="1"/>
  <c r="Y158" i="67"/>
  <c r="AA158" i="67" s="1"/>
  <c r="AB158" i="67" s="1"/>
  <c r="U158" i="67"/>
  <c r="W158" i="67" s="1"/>
  <c r="X158" i="67" s="1"/>
  <c r="Q158" i="67"/>
  <c r="S158" i="67" s="1"/>
  <c r="T158" i="67" s="1"/>
  <c r="M158" i="67"/>
  <c r="O158" i="67" s="1"/>
  <c r="P158" i="67" s="1"/>
  <c r="I158" i="67"/>
  <c r="E158" i="67"/>
  <c r="A158" i="67"/>
  <c r="AG157" i="67"/>
  <c r="AH157" i="67" s="1"/>
  <c r="AC157" i="67"/>
  <c r="Y157" i="67"/>
  <c r="Z157" i="67" s="1"/>
  <c r="U157" i="67"/>
  <c r="W157" i="67" s="1"/>
  <c r="X157" i="67" s="1"/>
  <c r="Q157" i="67"/>
  <c r="S157" i="67" s="1"/>
  <c r="T157" i="67" s="1"/>
  <c r="M157" i="67"/>
  <c r="I157" i="67"/>
  <c r="E157" i="67"/>
  <c r="G157" i="67" s="1"/>
  <c r="H157" i="67" s="1"/>
  <c r="A157" i="67"/>
  <c r="C157" i="67" s="1"/>
  <c r="D157" i="67" s="1"/>
  <c r="AG156" i="67"/>
  <c r="AI156" i="67" s="1"/>
  <c r="AJ156" i="67" s="1"/>
  <c r="AC156" i="67"/>
  <c r="Y156" i="67"/>
  <c r="AA156" i="67" s="1"/>
  <c r="AB156" i="67" s="1"/>
  <c r="U156" i="67"/>
  <c r="V156" i="67" s="1"/>
  <c r="Q156" i="67"/>
  <c r="M156" i="67"/>
  <c r="I156" i="67"/>
  <c r="E156" i="67"/>
  <c r="F156" i="67" s="1"/>
  <c r="A156" i="67"/>
  <c r="AG155" i="67"/>
  <c r="AH155" i="67" s="1"/>
  <c r="AC155" i="67"/>
  <c r="Y155" i="67"/>
  <c r="U155" i="67"/>
  <c r="W155" i="67" s="1"/>
  <c r="X155" i="67" s="1"/>
  <c r="Q155" i="67"/>
  <c r="M155" i="67"/>
  <c r="I155" i="67"/>
  <c r="E155" i="67"/>
  <c r="A155" i="67"/>
  <c r="C155" i="67" s="1"/>
  <c r="D155" i="67" s="1"/>
  <c r="AG154" i="67"/>
  <c r="AI154" i="67" s="1"/>
  <c r="AJ154" i="67" s="1"/>
  <c r="AC154" i="67"/>
  <c r="Y154" i="67"/>
  <c r="AA154" i="67" s="1"/>
  <c r="AB154" i="67" s="1"/>
  <c r="U154" i="67"/>
  <c r="W154" i="67" s="1"/>
  <c r="X154" i="67" s="1"/>
  <c r="Q154" i="67"/>
  <c r="S154" i="67" s="1"/>
  <c r="T154" i="67" s="1"/>
  <c r="M154" i="67"/>
  <c r="N154" i="67" s="1"/>
  <c r="I154" i="67"/>
  <c r="K154" i="67" s="1"/>
  <c r="L154" i="67" s="1"/>
  <c r="E154" i="67"/>
  <c r="F154" i="67" s="1"/>
  <c r="A154" i="67"/>
  <c r="AG153" i="67"/>
  <c r="AI153" i="67" s="1"/>
  <c r="AJ153" i="67" s="1"/>
  <c r="AC153" i="67"/>
  <c r="AE153" i="67" s="1"/>
  <c r="AF153" i="67" s="1"/>
  <c r="Y153" i="67"/>
  <c r="AA153" i="67" s="1"/>
  <c r="AB153" i="67" s="1"/>
  <c r="U153" i="67"/>
  <c r="W153" i="67" s="1"/>
  <c r="X153" i="67" s="1"/>
  <c r="Q153" i="67"/>
  <c r="M153" i="67"/>
  <c r="I153" i="67"/>
  <c r="E153" i="67"/>
  <c r="A153" i="67"/>
  <c r="C153" i="67" s="1"/>
  <c r="D153" i="67" s="1"/>
  <c r="AG152" i="67"/>
  <c r="AI152" i="67" s="1"/>
  <c r="AJ152" i="67" s="1"/>
  <c r="AC152" i="67"/>
  <c r="Y152" i="67"/>
  <c r="AA152" i="67" s="1"/>
  <c r="AB152" i="67" s="1"/>
  <c r="W152" i="67"/>
  <c r="X152" i="67" s="1"/>
  <c r="V152" i="67"/>
  <c r="U152" i="67"/>
  <c r="Q152" i="67"/>
  <c r="M152" i="67"/>
  <c r="I152" i="67"/>
  <c r="K152" i="67" s="1"/>
  <c r="L152" i="67" s="1"/>
  <c r="E152" i="67"/>
  <c r="A152" i="67"/>
  <c r="AG151" i="67"/>
  <c r="AI151" i="67" s="1"/>
  <c r="AJ151" i="67" s="1"/>
  <c r="AC151" i="67"/>
  <c r="AE151" i="67" s="1"/>
  <c r="AF151" i="67" s="1"/>
  <c r="Y151" i="67"/>
  <c r="Z151" i="67" s="1"/>
  <c r="U151" i="67"/>
  <c r="Q151" i="67"/>
  <c r="M151" i="67"/>
  <c r="I151" i="67"/>
  <c r="J151" i="67" s="1"/>
  <c r="E151" i="67"/>
  <c r="G151" i="67" s="1"/>
  <c r="H151" i="67" s="1"/>
  <c r="A151" i="67"/>
  <c r="C151" i="67" s="1"/>
  <c r="D151" i="67" s="1"/>
  <c r="AG150" i="67"/>
  <c r="AC150" i="67"/>
  <c r="AE150" i="67" s="1"/>
  <c r="AF150" i="67" s="1"/>
  <c r="Y150" i="67"/>
  <c r="Z150" i="67" s="1"/>
  <c r="U150" i="67"/>
  <c r="V150" i="67" s="1"/>
  <c r="Q150" i="67"/>
  <c r="M150" i="67"/>
  <c r="I150" i="67"/>
  <c r="E150" i="67"/>
  <c r="G150" i="67" s="1"/>
  <c r="H150" i="67" s="1"/>
  <c r="A150" i="67"/>
  <c r="C150" i="67" s="1"/>
  <c r="D150" i="67" s="1"/>
  <c r="AG149" i="67"/>
  <c r="AI149" i="67" s="1"/>
  <c r="AJ149" i="67" s="1"/>
  <c r="AC149" i="67"/>
  <c r="Y149" i="67"/>
  <c r="Z149" i="67" s="1"/>
  <c r="U149" i="67"/>
  <c r="W149" i="67" s="1"/>
  <c r="X149" i="67" s="1"/>
  <c r="Q149" i="67"/>
  <c r="M149" i="67"/>
  <c r="O149" i="67" s="1"/>
  <c r="P149" i="67" s="1"/>
  <c r="I149" i="67"/>
  <c r="E149" i="67"/>
  <c r="A149" i="67"/>
  <c r="C149" i="67" s="1"/>
  <c r="D149" i="67" s="1"/>
  <c r="AG148" i="67"/>
  <c r="AH148" i="67" s="1"/>
  <c r="AC148" i="67"/>
  <c r="Y148" i="67"/>
  <c r="AA148" i="67" s="1"/>
  <c r="AB148" i="67" s="1"/>
  <c r="U148" i="67"/>
  <c r="Q148" i="67"/>
  <c r="M148" i="67"/>
  <c r="O148" i="67" s="1"/>
  <c r="P148" i="67" s="1"/>
  <c r="I148" i="67"/>
  <c r="E148" i="67"/>
  <c r="G148" i="67" s="1"/>
  <c r="H148" i="67" s="1"/>
  <c r="A148" i="67"/>
  <c r="C148" i="67" s="1"/>
  <c r="D148" i="67" s="1"/>
  <c r="AG147" i="67"/>
  <c r="AC147" i="67"/>
  <c r="AE147" i="67" s="1"/>
  <c r="AF147" i="67" s="1"/>
  <c r="Y147" i="67"/>
  <c r="AA147" i="67" s="1"/>
  <c r="AB147" i="67" s="1"/>
  <c r="U147" i="67"/>
  <c r="Q147" i="67"/>
  <c r="S147" i="67" s="1"/>
  <c r="T147" i="67" s="1"/>
  <c r="M147" i="67"/>
  <c r="N147" i="67" s="1"/>
  <c r="I147" i="67"/>
  <c r="K147" i="67" s="1"/>
  <c r="L147" i="67" s="1"/>
  <c r="E147" i="67"/>
  <c r="G147" i="67" s="1"/>
  <c r="H147" i="67" s="1"/>
  <c r="A147" i="67"/>
  <c r="AG146" i="67"/>
  <c r="AI146" i="67" s="1"/>
  <c r="AJ146" i="67" s="1"/>
  <c r="AC146" i="67"/>
  <c r="AE146" i="67" s="1"/>
  <c r="AF146" i="67" s="1"/>
  <c r="Y146" i="67"/>
  <c r="AA146" i="67" s="1"/>
  <c r="AB146" i="67" s="1"/>
  <c r="U146" i="67"/>
  <c r="Q146" i="67"/>
  <c r="M146" i="67"/>
  <c r="O146" i="67" s="1"/>
  <c r="P146" i="67" s="1"/>
  <c r="I146" i="67"/>
  <c r="K146" i="67" s="1"/>
  <c r="L146" i="67" s="1"/>
  <c r="E146" i="67"/>
  <c r="G146" i="67" s="1"/>
  <c r="H146" i="67" s="1"/>
  <c r="A146" i="67"/>
  <c r="B146" i="67" s="1"/>
  <c r="AG145" i="67"/>
  <c r="AC145" i="67"/>
  <c r="AE145" i="67" s="1"/>
  <c r="AF145" i="67" s="1"/>
  <c r="Y145" i="67"/>
  <c r="U145" i="67"/>
  <c r="W145" i="67" s="1"/>
  <c r="X145" i="67" s="1"/>
  <c r="Q145" i="67"/>
  <c r="M145" i="67"/>
  <c r="I145" i="67"/>
  <c r="J145" i="67" s="1"/>
  <c r="E145" i="67"/>
  <c r="A145" i="67"/>
  <c r="AG144" i="67"/>
  <c r="AI144" i="67" s="1"/>
  <c r="AJ144" i="67" s="1"/>
  <c r="AC144" i="67"/>
  <c r="Y144" i="67"/>
  <c r="AA144" i="67" s="1"/>
  <c r="AB144" i="67" s="1"/>
  <c r="U144" i="67"/>
  <c r="W144" i="67" s="1"/>
  <c r="X144" i="67" s="1"/>
  <c r="Q144" i="67"/>
  <c r="M144" i="67"/>
  <c r="I144" i="67"/>
  <c r="E144" i="67"/>
  <c r="G144" i="67" s="1"/>
  <c r="H144" i="67" s="1"/>
  <c r="A144" i="67"/>
  <c r="B144" i="67" s="1"/>
  <c r="AG139" i="67"/>
  <c r="AI139" i="67" s="1"/>
  <c r="AJ139" i="67" s="1"/>
  <c r="AC139" i="67"/>
  <c r="AE139" i="67" s="1"/>
  <c r="AF139" i="67" s="1"/>
  <c r="Y139" i="67"/>
  <c r="U139" i="67"/>
  <c r="Q139" i="67"/>
  <c r="S139" i="67" s="1"/>
  <c r="T139" i="67" s="1"/>
  <c r="M139" i="67"/>
  <c r="I139" i="67"/>
  <c r="J139" i="67" s="1"/>
  <c r="E139" i="67"/>
  <c r="G139" i="67" s="1"/>
  <c r="H139" i="67" s="1"/>
  <c r="A139" i="67"/>
  <c r="AG138" i="67"/>
  <c r="AC138" i="67"/>
  <c r="Y138" i="67"/>
  <c r="AA138" i="67" s="1"/>
  <c r="AB138" i="67" s="1"/>
  <c r="U138" i="67"/>
  <c r="Q138" i="67"/>
  <c r="S138" i="67" s="1"/>
  <c r="T138" i="67" s="1"/>
  <c r="M138" i="67"/>
  <c r="N138" i="67" s="1"/>
  <c r="I138" i="67"/>
  <c r="K138" i="67" s="1"/>
  <c r="L138" i="67" s="1"/>
  <c r="E138" i="67"/>
  <c r="A138" i="67"/>
  <c r="C138" i="67" s="1"/>
  <c r="D138" i="67" s="1"/>
  <c r="AG137" i="67"/>
  <c r="AH137" i="67" s="1"/>
  <c r="AC137" i="67"/>
  <c r="AD137" i="67" s="1"/>
  <c r="Y137" i="67"/>
  <c r="AA137" i="67" s="1"/>
  <c r="AB137" i="67" s="1"/>
  <c r="U137" i="67"/>
  <c r="Q137" i="67"/>
  <c r="M137" i="67"/>
  <c r="I137" i="67"/>
  <c r="K137" i="67" s="1"/>
  <c r="L137" i="67" s="1"/>
  <c r="E137" i="67"/>
  <c r="G137" i="67" s="1"/>
  <c r="H137" i="67" s="1"/>
  <c r="A137" i="67"/>
  <c r="AG136" i="67"/>
  <c r="AI136" i="67" s="1"/>
  <c r="AJ136" i="67" s="1"/>
  <c r="AC136" i="67"/>
  <c r="AE136" i="67" s="1"/>
  <c r="AF136" i="67" s="1"/>
  <c r="Y136" i="67"/>
  <c r="U136" i="67"/>
  <c r="V136" i="67" s="1"/>
  <c r="Q136" i="67"/>
  <c r="S136" i="67" s="1"/>
  <c r="T136" i="67" s="1"/>
  <c r="M136" i="67"/>
  <c r="I136" i="67"/>
  <c r="E136" i="67"/>
  <c r="F136" i="67" s="1"/>
  <c r="A136" i="67"/>
  <c r="C136" i="67" s="1"/>
  <c r="D136" i="67" s="1"/>
  <c r="AG135" i="67"/>
  <c r="AI135" i="67" s="1"/>
  <c r="AJ135" i="67" s="1"/>
  <c r="AC135" i="67"/>
  <c r="AD135" i="67" s="1"/>
  <c r="Y135" i="67"/>
  <c r="U135" i="67"/>
  <c r="W135" i="67" s="1"/>
  <c r="X135" i="67" s="1"/>
  <c r="Q135" i="67"/>
  <c r="M135" i="67"/>
  <c r="O135" i="67" s="1"/>
  <c r="P135" i="67" s="1"/>
  <c r="I135" i="67"/>
  <c r="K135" i="67" s="1"/>
  <c r="L135" i="67" s="1"/>
  <c r="E135" i="67"/>
  <c r="A135" i="67"/>
  <c r="C135" i="67" s="1"/>
  <c r="D135" i="67" s="1"/>
  <c r="AG134" i="67"/>
  <c r="AI134" i="67" s="1"/>
  <c r="AJ134" i="67" s="1"/>
  <c r="AC134" i="67"/>
  <c r="Y134" i="67"/>
  <c r="Z134" i="67" s="1"/>
  <c r="U134" i="67"/>
  <c r="W134" i="67" s="1"/>
  <c r="X134" i="67" s="1"/>
  <c r="Q134" i="67"/>
  <c r="M134" i="67"/>
  <c r="I134" i="67"/>
  <c r="J134" i="67" s="1"/>
  <c r="E134" i="67"/>
  <c r="A134" i="67"/>
  <c r="C134" i="67" s="1"/>
  <c r="D134" i="67" s="1"/>
  <c r="AG133" i="67"/>
  <c r="AH133" i="67" s="1"/>
  <c r="AC133" i="67"/>
  <c r="Y133" i="67"/>
  <c r="U133" i="67"/>
  <c r="W133" i="67" s="1"/>
  <c r="X133" i="67" s="1"/>
  <c r="Q133" i="67"/>
  <c r="S133" i="67" s="1"/>
  <c r="T133" i="67" s="1"/>
  <c r="M133" i="67"/>
  <c r="O133" i="67" s="1"/>
  <c r="P133" i="67" s="1"/>
  <c r="I133" i="67"/>
  <c r="J133" i="67" s="1"/>
  <c r="E133" i="67"/>
  <c r="F133" i="67" s="1"/>
  <c r="A133" i="67"/>
  <c r="C133" i="67" s="1"/>
  <c r="D133" i="67" s="1"/>
  <c r="AG132" i="67"/>
  <c r="AI132" i="67" s="1"/>
  <c r="AJ132" i="67" s="1"/>
  <c r="AC132" i="67"/>
  <c r="AE132" i="67" s="1"/>
  <c r="AF132" i="67" s="1"/>
  <c r="Y132" i="67"/>
  <c r="U132" i="67"/>
  <c r="Q132" i="67"/>
  <c r="R132" i="67" s="1"/>
  <c r="M132" i="67"/>
  <c r="I132" i="67"/>
  <c r="E132" i="67"/>
  <c r="G132" i="67" s="1"/>
  <c r="H132" i="67" s="1"/>
  <c r="A132" i="67"/>
  <c r="AG131" i="67"/>
  <c r="AI131" i="67" s="1"/>
  <c r="AJ131" i="67" s="1"/>
  <c r="AC131" i="67"/>
  <c r="AD131" i="67" s="1"/>
  <c r="Y131" i="67"/>
  <c r="AA131" i="67" s="1"/>
  <c r="AB131" i="67" s="1"/>
  <c r="U131" i="67"/>
  <c r="V131" i="67" s="1"/>
  <c r="Q131" i="67"/>
  <c r="S131" i="67" s="1"/>
  <c r="T131" i="67" s="1"/>
  <c r="M131" i="67"/>
  <c r="O131" i="67" s="1"/>
  <c r="P131" i="67" s="1"/>
  <c r="I131" i="67"/>
  <c r="E131" i="67"/>
  <c r="A131" i="67"/>
  <c r="C131" i="67" s="1"/>
  <c r="D131" i="67" s="1"/>
  <c r="AG130" i="67"/>
  <c r="AC130" i="67"/>
  <c r="AE130" i="67" s="1"/>
  <c r="AF130" i="67" s="1"/>
  <c r="Y130" i="67"/>
  <c r="U130" i="67"/>
  <c r="W130" i="67" s="1"/>
  <c r="X130" i="67" s="1"/>
  <c r="Q130" i="67"/>
  <c r="R130" i="67" s="1"/>
  <c r="M130" i="67"/>
  <c r="I130" i="67"/>
  <c r="J130" i="67" s="1"/>
  <c r="E130" i="67"/>
  <c r="F130" i="67" s="1"/>
  <c r="A130" i="67"/>
  <c r="AG129" i="67"/>
  <c r="AI129" i="67" s="1"/>
  <c r="AJ129" i="67" s="1"/>
  <c r="AC129" i="67"/>
  <c r="Y129" i="67"/>
  <c r="U129" i="67"/>
  <c r="W129" i="67" s="1"/>
  <c r="X129" i="67" s="1"/>
  <c r="Q129" i="67"/>
  <c r="R129" i="67" s="1"/>
  <c r="M129" i="67"/>
  <c r="I129" i="67"/>
  <c r="K129" i="67" s="1"/>
  <c r="L129" i="67" s="1"/>
  <c r="E129" i="67"/>
  <c r="G129" i="67" s="1"/>
  <c r="H129" i="67" s="1"/>
  <c r="A129" i="67"/>
  <c r="AG128" i="67"/>
  <c r="AH128" i="67" s="1"/>
  <c r="AC128" i="67"/>
  <c r="AE128" i="67" s="1"/>
  <c r="AF128" i="67" s="1"/>
  <c r="Y128" i="67"/>
  <c r="U128" i="67"/>
  <c r="V128" i="67" s="1"/>
  <c r="Q128" i="67"/>
  <c r="M128" i="67"/>
  <c r="O128" i="67" s="1"/>
  <c r="P128" i="67" s="1"/>
  <c r="I128" i="67"/>
  <c r="J128" i="67" s="1"/>
  <c r="E128" i="67"/>
  <c r="G128" i="67" s="1"/>
  <c r="H128" i="67" s="1"/>
  <c r="A128" i="67"/>
  <c r="B128" i="67" s="1"/>
  <c r="AG127" i="67"/>
  <c r="AI127" i="67" s="1"/>
  <c r="AJ127" i="67" s="1"/>
  <c r="AC127" i="67"/>
  <c r="AE127" i="67" s="1"/>
  <c r="AF127" i="67" s="1"/>
  <c r="Y127" i="67"/>
  <c r="U127" i="67"/>
  <c r="V127" i="67" s="1"/>
  <c r="Q127" i="67"/>
  <c r="S127" i="67" s="1"/>
  <c r="T127" i="67" s="1"/>
  <c r="M127" i="67"/>
  <c r="O127" i="67" s="1"/>
  <c r="P127" i="67" s="1"/>
  <c r="I127" i="67"/>
  <c r="K127" i="67" s="1"/>
  <c r="L127" i="67" s="1"/>
  <c r="E127" i="67"/>
  <c r="A127" i="67"/>
  <c r="B127" i="67" s="1"/>
  <c r="AG126" i="67"/>
  <c r="AI126" i="67" s="1"/>
  <c r="AJ126" i="67" s="1"/>
  <c r="AC126" i="67"/>
  <c r="Y126" i="67"/>
  <c r="Z126" i="67" s="1"/>
  <c r="U126" i="67"/>
  <c r="Q126" i="67"/>
  <c r="M126" i="67"/>
  <c r="O126" i="67" s="1"/>
  <c r="P126" i="67" s="1"/>
  <c r="I126" i="67"/>
  <c r="E126" i="67"/>
  <c r="A126" i="67"/>
  <c r="B126" i="67" s="1"/>
  <c r="AG125" i="67"/>
  <c r="AH125" i="67" s="1"/>
  <c r="AC125" i="67"/>
  <c r="Y125" i="67"/>
  <c r="AA125" i="67" s="1"/>
  <c r="AB125" i="67" s="1"/>
  <c r="U125" i="67"/>
  <c r="W125" i="67" s="1"/>
  <c r="X125" i="67" s="1"/>
  <c r="Q125" i="67"/>
  <c r="M125" i="67"/>
  <c r="I125" i="67"/>
  <c r="K125" i="67" s="1"/>
  <c r="L125" i="67" s="1"/>
  <c r="E125" i="67"/>
  <c r="A125" i="67"/>
  <c r="C125" i="67" s="1"/>
  <c r="D125" i="67" s="1"/>
  <c r="AG124" i="67"/>
  <c r="AC124" i="67"/>
  <c r="AD124" i="67" s="1"/>
  <c r="Y124" i="67"/>
  <c r="Z124" i="67" s="1"/>
  <c r="U124" i="67"/>
  <c r="Q124" i="67"/>
  <c r="R124" i="67" s="1"/>
  <c r="M124" i="67"/>
  <c r="O124" i="67" s="1"/>
  <c r="P124" i="67" s="1"/>
  <c r="I124" i="67"/>
  <c r="K124" i="67" s="1"/>
  <c r="L124" i="67" s="1"/>
  <c r="E124" i="67"/>
  <c r="A124" i="67"/>
  <c r="AG123" i="67"/>
  <c r="AI123" i="67" s="1"/>
  <c r="AJ123" i="67" s="1"/>
  <c r="AC123" i="67"/>
  <c r="Y123" i="67"/>
  <c r="AA123" i="67" s="1"/>
  <c r="AB123" i="67" s="1"/>
  <c r="U123" i="67"/>
  <c r="Q123" i="67"/>
  <c r="R123" i="67" s="1"/>
  <c r="M123" i="67"/>
  <c r="I123" i="67"/>
  <c r="K123" i="67" s="1"/>
  <c r="L123" i="67" s="1"/>
  <c r="E123" i="67"/>
  <c r="F123" i="67" s="1"/>
  <c r="A123" i="67"/>
  <c r="AG122" i="67"/>
  <c r="AC122" i="67"/>
  <c r="Y122" i="67"/>
  <c r="U122" i="67"/>
  <c r="W122" i="67" s="1"/>
  <c r="X122" i="67" s="1"/>
  <c r="Q122" i="67"/>
  <c r="S122" i="67" s="1"/>
  <c r="T122" i="67" s="1"/>
  <c r="M122" i="67"/>
  <c r="O122" i="67" s="1"/>
  <c r="P122" i="67" s="1"/>
  <c r="I122" i="67"/>
  <c r="J122" i="67" s="1"/>
  <c r="E122" i="67"/>
  <c r="F122" i="67" s="1"/>
  <c r="A122" i="67"/>
  <c r="C122" i="67" s="1"/>
  <c r="D122" i="67" s="1"/>
  <c r="AG121" i="67"/>
  <c r="AC121" i="67"/>
  <c r="Y121" i="67"/>
  <c r="AA121" i="67" s="1"/>
  <c r="AB121" i="67" s="1"/>
  <c r="U121" i="67"/>
  <c r="Q121" i="67"/>
  <c r="S121" i="67" s="1"/>
  <c r="T121" i="67" s="1"/>
  <c r="M121" i="67"/>
  <c r="I121" i="67"/>
  <c r="J121" i="67" s="1"/>
  <c r="E121" i="67"/>
  <c r="A121" i="67"/>
  <c r="AG120" i="67"/>
  <c r="AH120" i="67" s="1"/>
  <c r="AC120" i="67"/>
  <c r="Y120" i="67"/>
  <c r="AA120" i="67" s="1"/>
  <c r="AB120" i="67" s="1"/>
  <c r="U120" i="67"/>
  <c r="Q120" i="67"/>
  <c r="R120" i="67" s="1"/>
  <c r="M120" i="67"/>
  <c r="I120" i="67"/>
  <c r="E120" i="67"/>
  <c r="A120" i="67"/>
  <c r="AG119" i="67"/>
  <c r="AH119" i="67" s="1"/>
  <c r="AC119" i="67"/>
  <c r="AD119" i="67" s="1"/>
  <c r="Y119" i="67"/>
  <c r="U119" i="67"/>
  <c r="V119" i="67" s="1"/>
  <c r="Q119" i="67"/>
  <c r="S119" i="67" s="1"/>
  <c r="T119" i="67" s="1"/>
  <c r="M119" i="67"/>
  <c r="I119" i="67"/>
  <c r="K119" i="67" s="1"/>
  <c r="L119" i="67" s="1"/>
  <c r="E119" i="67"/>
  <c r="G119" i="67" s="1"/>
  <c r="H119" i="67" s="1"/>
  <c r="A119" i="67"/>
  <c r="AG118" i="67"/>
  <c r="AH118" i="67" s="1"/>
  <c r="AC118" i="67"/>
  <c r="AE118" i="67" s="1"/>
  <c r="AF118" i="67" s="1"/>
  <c r="Y118" i="67"/>
  <c r="Z118" i="67" s="1"/>
  <c r="U118" i="67"/>
  <c r="Q118" i="67"/>
  <c r="S118" i="67" s="1"/>
  <c r="T118" i="67" s="1"/>
  <c r="M118" i="67"/>
  <c r="O118" i="67" s="1"/>
  <c r="P118" i="67" s="1"/>
  <c r="I118" i="67"/>
  <c r="E118" i="67"/>
  <c r="A118" i="67"/>
  <c r="AG117" i="67"/>
  <c r="AI117" i="67" s="1"/>
  <c r="AJ117" i="67" s="1"/>
  <c r="AC117" i="67"/>
  <c r="AE117" i="67" s="1"/>
  <c r="AF117" i="67" s="1"/>
  <c r="Y117" i="67"/>
  <c r="U117" i="67"/>
  <c r="Q117" i="67"/>
  <c r="M117" i="67"/>
  <c r="N117" i="67" s="1"/>
  <c r="I117" i="67"/>
  <c r="K117" i="67" s="1"/>
  <c r="L117" i="67" s="1"/>
  <c r="E117" i="67"/>
  <c r="A117" i="67"/>
  <c r="C117" i="67" s="1"/>
  <c r="D117" i="67" s="1"/>
  <c r="AG116" i="67"/>
  <c r="AC116" i="67"/>
  <c r="AD116" i="67" s="1"/>
  <c r="Y116" i="67"/>
  <c r="U116" i="67"/>
  <c r="W116" i="67" s="1"/>
  <c r="X116" i="67" s="1"/>
  <c r="Q116" i="67"/>
  <c r="R116" i="67" s="1"/>
  <c r="M116" i="67"/>
  <c r="I116" i="67"/>
  <c r="K116" i="67" s="1"/>
  <c r="L116" i="67" s="1"/>
  <c r="E116" i="67"/>
  <c r="G116" i="67" s="1"/>
  <c r="H116" i="67" s="1"/>
  <c r="A116" i="67"/>
  <c r="C116" i="67" s="1"/>
  <c r="D116" i="67" s="1"/>
  <c r="AG115" i="67"/>
  <c r="AH115" i="67" s="1"/>
  <c r="AC115" i="67"/>
  <c r="AE115" i="67" s="1"/>
  <c r="AF115" i="67" s="1"/>
  <c r="Y115" i="67"/>
  <c r="AA115" i="67" s="1"/>
  <c r="AB115" i="67" s="1"/>
  <c r="U115" i="67"/>
  <c r="Q115" i="67"/>
  <c r="S115" i="67" s="1"/>
  <c r="T115" i="67" s="1"/>
  <c r="M115" i="67"/>
  <c r="N115" i="67" s="1"/>
  <c r="I115" i="67"/>
  <c r="K115" i="67" s="1"/>
  <c r="L115" i="67" s="1"/>
  <c r="E115" i="67"/>
  <c r="G115" i="67" s="1"/>
  <c r="H115" i="67" s="1"/>
  <c r="A115" i="67"/>
  <c r="B115" i="67" s="1"/>
  <c r="AG114" i="67"/>
  <c r="AC114" i="67"/>
  <c r="Y114" i="67"/>
  <c r="Z114" i="67" s="1"/>
  <c r="U114" i="67"/>
  <c r="W114" i="67" s="1"/>
  <c r="X114" i="67" s="1"/>
  <c r="Q114" i="67"/>
  <c r="M114" i="67"/>
  <c r="O114" i="67" s="1"/>
  <c r="P114" i="67" s="1"/>
  <c r="I114" i="67"/>
  <c r="E114" i="67"/>
  <c r="A114" i="67"/>
  <c r="B114" i="67" s="1"/>
  <c r="AG113" i="67"/>
  <c r="AI113" i="67" s="1"/>
  <c r="AJ113" i="67" s="1"/>
  <c r="AC113" i="67"/>
  <c r="AE113" i="67" s="1"/>
  <c r="AF113" i="67" s="1"/>
  <c r="Y113" i="67"/>
  <c r="U113" i="67"/>
  <c r="V113" i="67" s="1"/>
  <c r="Q113" i="67"/>
  <c r="M113" i="67"/>
  <c r="O113" i="67" s="1"/>
  <c r="P113" i="67" s="1"/>
  <c r="I113" i="67"/>
  <c r="E113" i="67"/>
  <c r="F113" i="67" s="1"/>
  <c r="A113" i="67"/>
  <c r="AG112" i="67"/>
  <c r="AC112" i="67"/>
  <c r="AE112" i="67" s="1"/>
  <c r="AF112" i="67" s="1"/>
  <c r="Y112" i="67"/>
  <c r="AA112" i="67" s="1"/>
  <c r="AB112" i="67" s="1"/>
  <c r="U112" i="67"/>
  <c r="W112" i="67" s="1"/>
  <c r="X112" i="67" s="1"/>
  <c r="Q112" i="67"/>
  <c r="S112" i="67" s="1"/>
  <c r="T112" i="67" s="1"/>
  <c r="M112" i="67"/>
  <c r="O112" i="67" s="1"/>
  <c r="P112" i="67" s="1"/>
  <c r="I112" i="67"/>
  <c r="E112" i="67"/>
  <c r="A112" i="67"/>
  <c r="C112" i="67" s="1"/>
  <c r="D112" i="67" s="1"/>
  <c r="AG111" i="67"/>
  <c r="AC111" i="67"/>
  <c r="AE111" i="67" s="1"/>
  <c r="AF111" i="67" s="1"/>
  <c r="Y111" i="67"/>
  <c r="AA111" i="67" s="1"/>
  <c r="AB111" i="67" s="1"/>
  <c r="U111" i="67"/>
  <c r="W111" i="67" s="1"/>
  <c r="X111" i="67" s="1"/>
  <c r="Q111" i="67"/>
  <c r="S111" i="67" s="1"/>
  <c r="T111" i="67" s="1"/>
  <c r="M111" i="67"/>
  <c r="O111" i="67" s="1"/>
  <c r="P111" i="67" s="1"/>
  <c r="I111" i="67"/>
  <c r="K111" i="67" s="1"/>
  <c r="L111" i="67" s="1"/>
  <c r="E111" i="67"/>
  <c r="F111" i="67" s="1"/>
  <c r="A111" i="67"/>
  <c r="AG110" i="67"/>
  <c r="AC110" i="67"/>
  <c r="AE110" i="67" s="1"/>
  <c r="AF110" i="67" s="1"/>
  <c r="Y110" i="67"/>
  <c r="U110" i="67"/>
  <c r="Q110" i="67"/>
  <c r="R110" i="67" s="1"/>
  <c r="M110" i="67"/>
  <c r="I110" i="67"/>
  <c r="J110" i="67" s="1"/>
  <c r="E110" i="67"/>
  <c r="A110" i="67"/>
  <c r="C110" i="67" s="1"/>
  <c r="D110" i="67" s="1"/>
  <c r="AG109" i="67"/>
  <c r="AH109" i="67" s="1"/>
  <c r="AC109" i="67"/>
  <c r="Y109" i="67"/>
  <c r="U109" i="67"/>
  <c r="Q109" i="67"/>
  <c r="R109" i="67" s="1"/>
  <c r="M109" i="67"/>
  <c r="N109" i="67" s="1"/>
  <c r="I109" i="67"/>
  <c r="K109" i="67" s="1"/>
  <c r="L109" i="67" s="1"/>
  <c r="E109" i="67"/>
  <c r="F109" i="67" s="1"/>
  <c r="A109" i="67"/>
  <c r="C109" i="67" s="1"/>
  <c r="D109" i="67" s="1"/>
  <c r="AG108" i="67"/>
  <c r="AC108" i="67"/>
  <c r="Y108" i="67"/>
  <c r="AA108" i="67" s="1"/>
  <c r="AB108" i="67" s="1"/>
  <c r="U108" i="67"/>
  <c r="Q108" i="67"/>
  <c r="M108" i="67"/>
  <c r="N108" i="67" s="1"/>
  <c r="I108" i="67"/>
  <c r="J108" i="67" s="1"/>
  <c r="E108" i="67"/>
  <c r="G108" i="67" s="1"/>
  <c r="H108" i="67" s="1"/>
  <c r="A108" i="67"/>
  <c r="E104" i="67"/>
  <c r="A104" i="67"/>
  <c r="B104" i="67" s="1"/>
  <c r="E103" i="67"/>
  <c r="G103" i="67" s="1"/>
  <c r="H103" i="67" s="1"/>
  <c r="A103" i="67"/>
  <c r="E102" i="67"/>
  <c r="A102" i="67"/>
  <c r="B102" i="67" s="1"/>
  <c r="E101" i="67"/>
  <c r="A101" i="67"/>
  <c r="C101" i="67" s="1"/>
  <c r="D101" i="67" s="1"/>
  <c r="E100" i="67"/>
  <c r="F100" i="67" s="1"/>
  <c r="A100" i="67"/>
  <c r="E99" i="67"/>
  <c r="A99" i="67"/>
  <c r="C99" i="67" s="1"/>
  <c r="D99" i="67" s="1"/>
  <c r="E98" i="67"/>
  <c r="A98" i="67"/>
  <c r="B98" i="67" s="1"/>
  <c r="E97" i="67"/>
  <c r="G97" i="67" s="1"/>
  <c r="H97" i="67" s="1"/>
  <c r="A97" i="67"/>
  <c r="B97" i="67" s="1"/>
  <c r="E96" i="67"/>
  <c r="A96" i="67"/>
  <c r="C96" i="67" s="1"/>
  <c r="D96" i="67" s="1"/>
  <c r="E95" i="67"/>
  <c r="G95" i="67" s="1"/>
  <c r="H95" i="67" s="1"/>
  <c r="A95" i="67"/>
  <c r="C95" i="67" s="1"/>
  <c r="D95" i="67" s="1"/>
  <c r="E94" i="67"/>
  <c r="F94" i="67" s="1"/>
  <c r="A94" i="67"/>
  <c r="C94" i="67" s="1"/>
  <c r="D94" i="67" s="1"/>
  <c r="E93" i="67"/>
  <c r="A93" i="67"/>
  <c r="E92" i="67"/>
  <c r="F92" i="67" s="1"/>
  <c r="A92" i="67"/>
  <c r="E91" i="67"/>
  <c r="G91" i="67" s="1"/>
  <c r="H91" i="67" s="1"/>
  <c r="A91" i="67"/>
  <c r="E90" i="67"/>
  <c r="A90" i="67"/>
  <c r="C90" i="67" s="1"/>
  <c r="D90" i="67" s="1"/>
  <c r="E89" i="67"/>
  <c r="F89" i="67" s="1"/>
  <c r="A89" i="67"/>
  <c r="B89" i="67" s="1"/>
  <c r="E88" i="67"/>
  <c r="A88" i="67"/>
  <c r="E87" i="67"/>
  <c r="A87" i="67"/>
  <c r="B87" i="67" s="1"/>
  <c r="E86" i="67"/>
  <c r="F86" i="67" s="1"/>
  <c r="A86" i="67"/>
  <c r="E85" i="67"/>
  <c r="F85" i="67" s="1"/>
  <c r="A85" i="67"/>
  <c r="E84" i="67"/>
  <c r="A84" i="67"/>
  <c r="C84" i="67" s="1"/>
  <c r="D84" i="67" s="1"/>
  <c r="E83" i="67"/>
  <c r="G83" i="67" s="1"/>
  <c r="H83" i="67" s="1"/>
  <c r="A83" i="67"/>
  <c r="E82" i="67"/>
  <c r="F82" i="67" s="1"/>
  <c r="A82" i="67"/>
  <c r="B82" i="67" s="1"/>
  <c r="E81" i="67"/>
  <c r="G81" i="67" s="1"/>
  <c r="H81" i="67" s="1"/>
  <c r="A81" i="67"/>
  <c r="C81" i="67" s="1"/>
  <c r="D81" i="67" s="1"/>
  <c r="E80" i="67"/>
  <c r="F80" i="67" s="1"/>
  <c r="A80" i="67"/>
  <c r="C80" i="67" s="1"/>
  <c r="D80" i="67" s="1"/>
  <c r="E79" i="67"/>
  <c r="A79" i="67"/>
  <c r="E78" i="67"/>
  <c r="F78" i="67" s="1"/>
  <c r="A78" i="67"/>
  <c r="E77" i="67"/>
  <c r="G77" i="67" s="1"/>
  <c r="H77" i="67" s="1"/>
  <c r="A77" i="67"/>
  <c r="C77" i="67" s="1"/>
  <c r="D77" i="67" s="1"/>
  <c r="E76" i="67"/>
  <c r="F76" i="67" s="1"/>
  <c r="A76" i="67"/>
  <c r="E75" i="67"/>
  <c r="F75" i="67" s="1"/>
  <c r="A75" i="67"/>
  <c r="E74" i="67"/>
  <c r="F74" i="67" s="1"/>
  <c r="A74" i="67"/>
  <c r="C74" i="67" s="1"/>
  <c r="D74" i="67" s="1"/>
  <c r="E73" i="67"/>
  <c r="G73" i="67" s="1"/>
  <c r="H73" i="67" s="1"/>
  <c r="A73" i="67"/>
  <c r="C73" i="67" s="1"/>
  <c r="D73" i="67" s="1"/>
  <c r="AG69" i="67"/>
  <c r="AC69" i="67"/>
  <c r="Y69" i="67"/>
  <c r="AA69" i="67" s="1"/>
  <c r="AB69" i="67" s="1"/>
  <c r="U69" i="67"/>
  <c r="Q69" i="67"/>
  <c r="M69" i="67"/>
  <c r="I69" i="67"/>
  <c r="K69" i="67" s="1"/>
  <c r="L69" i="67" s="1"/>
  <c r="E69" i="67"/>
  <c r="F69" i="67" s="1"/>
  <c r="A69" i="67"/>
  <c r="C69" i="67" s="1"/>
  <c r="D69" i="67" s="1"/>
  <c r="AN68" i="67"/>
  <c r="AG68" i="67"/>
  <c r="AC68" i="67"/>
  <c r="AE68" i="67" s="1"/>
  <c r="AF68" i="67" s="1"/>
  <c r="Y68" i="67"/>
  <c r="AA68" i="67" s="1"/>
  <c r="AB68" i="67" s="1"/>
  <c r="U68" i="67"/>
  <c r="W68" i="67" s="1"/>
  <c r="X68" i="67" s="1"/>
  <c r="Q68" i="67"/>
  <c r="S68" i="67" s="1"/>
  <c r="T68" i="67" s="1"/>
  <c r="M68" i="67"/>
  <c r="I68" i="67"/>
  <c r="K68" i="67" s="1"/>
  <c r="L68" i="67" s="1"/>
  <c r="E68" i="67"/>
  <c r="A68" i="67"/>
  <c r="C68" i="67" s="1"/>
  <c r="D68" i="67" s="1"/>
  <c r="AN67" i="67"/>
  <c r="AG67" i="67"/>
  <c r="AC67" i="67"/>
  <c r="AE67" i="67" s="1"/>
  <c r="AF67" i="67" s="1"/>
  <c r="Y67" i="67"/>
  <c r="AA67" i="67" s="1"/>
  <c r="AB67" i="67" s="1"/>
  <c r="U67" i="67"/>
  <c r="V67" i="67" s="1"/>
  <c r="Q67" i="67"/>
  <c r="R67" i="67" s="1"/>
  <c r="M67" i="67"/>
  <c r="I67" i="67"/>
  <c r="E67" i="67"/>
  <c r="G67" i="67" s="1"/>
  <c r="H67" i="67" s="1"/>
  <c r="A67" i="67"/>
  <c r="C67" i="67" s="1"/>
  <c r="D67" i="67" s="1"/>
  <c r="AN66" i="67"/>
  <c r="AG66" i="67"/>
  <c r="AI66" i="67" s="1"/>
  <c r="AJ66" i="67" s="1"/>
  <c r="AC66" i="67"/>
  <c r="AE66" i="67" s="1"/>
  <c r="AF66" i="67" s="1"/>
  <c r="Y66" i="67"/>
  <c r="U66" i="67"/>
  <c r="Q66" i="67"/>
  <c r="S66" i="67" s="1"/>
  <c r="T66" i="67" s="1"/>
  <c r="M66" i="67"/>
  <c r="I66" i="67"/>
  <c r="E66" i="67"/>
  <c r="G66" i="67" s="1"/>
  <c r="H66" i="67" s="1"/>
  <c r="A66" i="67"/>
  <c r="C66" i="67" s="1"/>
  <c r="D66" i="67" s="1"/>
  <c r="AN65" i="67"/>
  <c r="AG65" i="67"/>
  <c r="AC65" i="67"/>
  <c r="Y65" i="67"/>
  <c r="AA65" i="67" s="1"/>
  <c r="AB65" i="67" s="1"/>
  <c r="U65" i="67"/>
  <c r="V65" i="67" s="1"/>
  <c r="Q65" i="67"/>
  <c r="S65" i="67" s="1"/>
  <c r="T65" i="67" s="1"/>
  <c r="M65" i="67"/>
  <c r="I65" i="67"/>
  <c r="E65" i="67"/>
  <c r="A65" i="67"/>
  <c r="AN64" i="67"/>
  <c r="AG64" i="67"/>
  <c r="AC64" i="67"/>
  <c r="AE64" i="67" s="1"/>
  <c r="AF64" i="67" s="1"/>
  <c r="Y64" i="67"/>
  <c r="U64" i="67"/>
  <c r="V64" i="67" s="1"/>
  <c r="Q64" i="67"/>
  <c r="R64" i="67" s="1"/>
  <c r="M64" i="67"/>
  <c r="I64" i="67"/>
  <c r="E64" i="67"/>
  <c r="A64" i="67"/>
  <c r="C64" i="67" s="1"/>
  <c r="D64" i="67" s="1"/>
  <c r="AN63" i="67"/>
  <c r="AG63" i="67"/>
  <c r="AH63" i="67" s="1"/>
  <c r="AC63" i="67"/>
  <c r="AE63" i="67" s="1"/>
  <c r="AF63" i="67" s="1"/>
  <c r="Y63" i="67"/>
  <c r="Z63" i="67" s="1"/>
  <c r="U63" i="67"/>
  <c r="V63" i="67" s="1"/>
  <c r="Q63" i="67"/>
  <c r="R63" i="67" s="1"/>
  <c r="M63" i="67"/>
  <c r="O63" i="67" s="1"/>
  <c r="P63" i="67" s="1"/>
  <c r="I63" i="67"/>
  <c r="K63" i="67" s="1"/>
  <c r="L63" i="67" s="1"/>
  <c r="E63" i="67"/>
  <c r="A63" i="67"/>
  <c r="C63" i="67" s="1"/>
  <c r="D63" i="67" s="1"/>
  <c r="AN62" i="67"/>
  <c r="AG62" i="67"/>
  <c r="AC62" i="67"/>
  <c r="Y62" i="67"/>
  <c r="U62" i="67"/>
  <c r="V62" i="67" s="1"/>
  <c r="Q62" i="67"/>
  <c r="S62" i="67" s="1"/>
  <c r="T62" i="67" s="1"/>
  <c r="M62" i="67"/>
  <c r="I62" i="67"/>
  <c r="J62" i="67" s="1"/>
  <c r="E62" i="67"/>
  <c r="F62" i="67" s="1"/>
  <c r="A62" i="67"/>
  <c r="B62" i="67" s="1"/>
  <c r="AN61" i="67"/>
  <c r="AG61" i="67"/>
  <c r="AI61" i="67" s="1"/>
  <c r="AJ61" i="67" s="1"/>
  <c r="AC61" i="67"/>
  <c r="AE61" i="67" s="1"/>
  <c r="AF61" i="67" s="1"/>
  <c r="Y61" i="67"/>
  <c r="AA61" i="67" s="1"/>
  <c r="AB61" i="67" s="1"/>
  <c r="U61" i="67"/>
  <c r="V61" i="67" s="1"/>
  <c r="Q61" i="67"/>
  <c r="S61" i="67" s="1"/>
  <c r="T61" i="67" s="1"/>
  <c r="M61" i="67"/>
  <c r="O61" i="67" s="1"/>
  <c r="P61" i="67" s="1"/>
  <c r="I61" i="67"/>
  <c r="E61" i="67"/>
  <c r="A61" i="67"/>
  <c r="AN60" i="67"/>
  <c r="AG60" i="67"/>
  <c r="AI60" i="67" s="1"/>
  <c r="AJ60" i="67" s="1"/>
  <c r="AC60" i="67"/>
  <c r="Y60" i="67"/>
  <c r="AA60" i="67" s="1"/>
  <c r="AB60" i="67" s="1"/>
  <c r="U60" i="67"/>
  <c r="W60" i="67" s="1"/>
  <c r="X60" i="67" s="1"/>
  <c r="Q60" i="67"/>
  <c r="S60" i="67" s="1"/>
  <c r="T60" i="67" s="1"/>
  <c r="M60" i="67"/>
  <c r="I60" i="67"/>
  <c r="K60" i="67" s="1"/>
  <c r="L60" i="67" s="1"/>
  <c r="E60" i="67"/>
  <c r="A60" i="67"/>
  <c r="AN59" i="67"/>
  <c r="AG59" i="67"/>
  <c r="AI59" i="67" s="1"/>
  <c r="AJ59" i="67" s="1"/>
  <c r="AC59" i="67"/>
  <c r="AD59" i="67" s="1"/>
  <c r="Y59" i="67"/>
  <c r="Z59" i="67" s="1"/>
  <c r="U59" i="67"/>
  <c r="W59" i="67" s="1"/>
  <c r="X59" i="67" s="1"/>
  <c r="Q59" i="67"/>
  <c r="S59" i="67" s="1"/>
  <c r="T59" i="67" s="1"/>
  <c r="M59" i="67"/>
  <c r="O59" i="67" s="1"/>
  <c r="P59" i="67" s="1"/>
  <c r="I59" i="67"/>
  <c r="E59" i="67"/>
  <c r="A59" i="67"/>
  <c r="AN58" i="67"/>
  <c r="AG58" i="67"/>
  <c r="AC58" i="67"/>
  <c r="AD58" i="67" s="1"/>
  <c r="Y58" i="67"/>
  <c r="AA58" i="67" s="1"/>
  <c r="AB58" i="67" s="1"/>
  <c r="U58" i="67"/>
  <c r="V58" i="67" s="1"/>
  <c r="Q58" i="67"/>
  <c r="M58" i="67"/>
  <c r="O58" i="67" s="1"/>
  <c r="P58" i="67" s="1"/>
  <c r="I58" i="67"/>
  <c r="K58" i="67" s="1"/>
  <c r="L58" i="67" s="1"/>
  <c r="E58" i="67"/>
  <c r="G58" i="67" s="1"/>
  <c r="H58" i="67" s="1"/>
  <c r="A58" i="67"/>
  <c r="AN57" i="67"/>
  <c r="AG57" i="67"/>
  <c r="AC57" i="67"/>
  <c r="AE57" i="67" s="1"/>
  <c r="AF57" i="67" s="1"/>
  <c r="Y57" i="67"/>
  <c r="U57" i="67"/>
  <c r="Q57" i="67"/>
  <c r="R57" i="67" s="1"/>
  <c r="M57" i="67"/>
  <c r="O57" i="67" s="1"/>
  <c r="P57" i="67" s="1"/>
  <c r="I57" i="67"/>
  <c r="J57" i="67" s="1"/>
  <c r="E57" i="67"/>
  <c r="A57" i="67"/>
  <c r="B57" i="67" s="1"/>
  <c r="AN56" i="67"/>
  <c r="AG56" i="67"/>
  <c r="AC56" i="67"/>
  <c r="Y56" i="67"/>
  <c r="U56" i="67"/>
  <c r="W56" i="67" s="1"/>
  <c r="X56" i="67" s="1"/>
  <c r="Q56" i="67"/>
  <c r="M56" i="67"/>
  <c r="I56" i="67"/>
  <c r="K56" i="67" s="1"/>
  <c r="L56" i="67" s="1"/>
  <c r="E56" i="67"/>
  <c r="F56" i="67" s="1"/>
  <c r="A56" i="67"/>
  <c r="AN55" i="67"/>
  <c r="AG55" i="67"/>
  <c r="AI55" i="67" s="1"/>
  <c r="AJ55" i="67" s="1"/>
  <c r="AC55" i="67"/>
  <c r="AE55" i="67" s="1"/>
  <c r="AF55" i="67" s="1"/>
  <c r="Y55" i="67"/>
  <c r="U55" i="67"/>
  <c r="W55" i="67" s="1"/>
  <c r="X55" i="67" s="1"/>
  <c r="Q55" i="67"/>
  <c r="M55" i="67"/>
  <c r="N55" i="67" s="1"/>
  <c r="I55" i="67"/>
  <c r="K55" i="67" s="1"/>
  <c r="L55" i="67" s="1"/>
  <c r="E55" i="67"/>
  <c r="G55" i="67" s="1"/>
  <c r="H55" i="67" s="1"/>
  <c r="A55" i="67"/>
  <c r="C55" i="67" s="1"/>
  <c r="D55" i="67" s="1"/>
  <c r="AN54" i="67"/>
  <c r="AG54" i="67"/>
  <c r="AI54" i="67" s="1"/>
  <c r="AJ54" i="67" s="1"/>
  <c r="AC54" i="67"/>
  <c r="Y54" i="67"/>
  <c r="AA54" i="67" s="1"/>
  <c r="AB54" i="67" s="1"/>
  <c r="U54" i="67"/>
  <c r="Q54" i="67"/>
  <c r="M54" i="67"/>
  <c r="O54" i="67" s="1"/>
  <c r="P54" i="67" s="1"/>
  <c r="I54" i="67"/>
  <c r="E54" i="67"/>
  <c r="A54" i="67"/>
  <c r="B54" i="67" s="1"/>
  <c r="AN53" i="67"/>
  <c r="AG53" i="67"/>
  <c r="AI53" i="67" s="1"/>
  <c r="AJ53" i="67" s="1"/>
  <c r="AC53" i="67"/>
  <c r="AE53" i="67" s="1"/>
  <c r="AF53" i="67" s="1"/>
  <c r="Y53" i="67"/>
  <c r="U53" i="67"/>
  <c r="Q53" i="67"/>
  <c r="S53" i="67" s="1"/>
  <c r="T53" i="67" s="1"/>
  <c r="M53" i="67"/>
  <c r="O53" i="67" s="1"/>
  <c r="P53" i="67" s="1"/>
  <c r="I53" i="67"/>
  <c r="E53" i="67"/>
  <c r="G53" i="67" s="1"/>
  <c r="H53" i="67" s="1"/>
  <c r="A53" i="67"/>
  <c r="B53" i="67" s="1"/>
  <c r="AN52" i="67"/>
  <c r="AG52" i="67"/>
  <c r="AI52" i="67" s="1"/>
  <c r="AJ52" i="67" s="1"/>
  <c r="AC52" i="67"/>
  <c r="AE52" i="67" s="1"/>
  <c r="AF52" i="67" s="1"/>
  <c r="Y52" i="67"/>
  <c r="AA52" i="67" s="1"/>
  <c r="AB52" i="67" s="1"/>
  <c r="U52" i="67"/>
  <c r="Q52" i="67"/>
  <c r="S52" i="67" s="1"/>
  <c r="T52" i="67" s="1"/>
  <c r="M52" i="67"/>
  <c r="I52" i="67"/>
  <c r="E52" i="67"/>
  <c r="A52" i="67"/>
  <c r="C52" i="67" s="1"/>
  <c r="D52" i="67" s="1"/>
  <c r="AN51" i="67"/>
  <c r="AG51" i="67"/>
  <c r="AC51" i="67"/>
  <c r="Y51" i="67"/>
  <c r="AA51" i="67" s="1"/>
  <c r="AB51" i="67" s="1"/>
  <c r="U51" i="67"/>
  <c r="W51" i="67" s="1"/>
  <c r="X51" i="67" s="1"/>
  <c r="Q51" i="67"/>
  <c r="M51" i="67"/>
  <c r="N51" i="67" s="1"/>
  <c r="I51" i="67"/>
  <c r="K51" i="67" s="1"/>
  <c r="L51" i="67" s="1"/>
  <c r="E51" i="67"/>
  <c r="A51" i="67"/>
  <c r="AN50" i="67"/>
  <c r="AG50" i="67"/>
  <c r="AI50" i="67" s="1"/>
  <c r="AJ50" i="67" s="1"/>
  <c r="AC50" i="67"/>
  <c r="Y50" i="67"/>
  <c r="U50" i="67"/>
  <c r="W50" i="67" s="1"/>
  <c r="X50" i="67" s="1"/>
  <c r="Q50" i="67"/>
  <c r="M50" i="67"/>
  <c r="N50" i="67" s="1"/>
  <c r="I50" i="67"/>
  <c r="E50" i="67"/>
  <c r="A50" i="67"/>
  <c r="AN49" i="67"/>
  <c r="AG49" i="67"/>
  <c r="AC49" i="67"/>
  <c r="AE49" i="67" s="1"/>
  <c r="AF49" i="67" s="1"/>
  <c r="Y49" i="67"/>
  <c r="AA49" i="67" s="1"/>
  <c r="AB49" i="67" s="1"/>
  <c r="U49" i="67"/>
  <c r="V49" i="67" s="1"/>
  <c r="Q49" i="67"/>
  <c r="S49" i="67" s="1"/>
  <c r="T49" i="67" s="1"/>
  <c r="M49" i="67"/>
  <c r="I49" i="67"/>
  <c r="E49" i="67"/>
  <c r="G49" i="67" s="1"/>
  <c r="H49" i="67" s="1"/>
  <c r="A49" i="67"/>
  <c r="AN48" i="67"/>
  <c r="AG48" i="67"/>
  <c r="AC48" i="67"/>
  <c r="Y48" i="67"/>
  <c r="U48" i="67"/>
  <c r="W48" i="67" s="1"/>
  <c r="X48" i="67" s="1"/>
  <c r="Q48" i="67"/>
  <c r="M48" i="67"/>
  <c r="I48" i="67"/>
  <c r="E48" i="67"/>
  <c r="G48" i="67" s="1"/>
  <c r="H48" i="67" s="1"/>
  <c r="A48" i="67"/>
  <c r="C48" i="67" s="1"/>
  <c r="D48" i="67" s="1"/>
  <c r="AN47" i="67"/>
  <c r="AG47" i="67"/>
  <c r="AI47" i="67" s="1"/>
  <c r="AJ47" i="67" s="1"/>
  <c r="AC47" i="67"/>
  <c r="Y47" i="67"/>
  <c r="AA47" i="67" s="1"/>
  <c r="AB47" i="67" s="1"/>
  <c r="U47" i="67"/>
  <c r="V47" i="67" s="1"/>
  <c r="Q47" i="67"/>
  <c r="S47" i="67" s="1"/>
  <c r="T47" i="67" s="1"/>
  <c r="M47" i="67"/>
  <c r="I47" i="67"/>
  <c r="K47" i="67" s="1"/>
  <c r="L47" i="67" s="1"/>
  <c r="E47" i="67"/>
  <c r="G47" i="67" s="1"/>
  <c r="H47" i="67" s="1"/>
  <c r="A47" i="67"/>
  <c r="C47" i="67" s="1"/>
  <c r="D47" i="67" s="1"/>
  <c r="AN46" i="67"/>
  <c r="AG46" i="67"/>
  <c r="AC46" i="67"/>
  <c r="Y46" i="67"/>
  <c r="U46" i="67"/>
  <c r="W46" i="67" s="1"/>
  <c r="X46" i="67" s="1"/>
  <c r="Q46" i="67"/>
  <c r="R46" i="67" s="1"/>
  <c r="M46" i="67"/>
  <c r="I46" i="67"/>
  <c r="K46" i="67" s="1"/>
  <c r="L46" i="67" s="1"/>
  <c r="E46" i="67"/>
  <c r="G46" i="67" s="1"/>
  <c r="H46" i="67" s="1"/>
  <c r="A46" i="67"/>
  <c r="AN45" i="67"/>
  <c r="AG45" i="67"/>
  <c r="AC45" i="67"/>
  <c r="AD45" i="67" s="1"/>
  <c r="Y45" i="67"/>
  <c r="AA45" i="67" s="1"/>
  <c r="AB45" i="67" s="1"/>
  <c r="U45" i="67"/>
  <c r="V45" i="67" s="1"/>
  <c r="Q45" i="67"/>
  <c r="M45" i="67"/>
  <c r="I45" i="67"/>
  <c r="K45" i="67" s="1"/>
  <c r="L45" i="67" s="1"/>
  <c r="E45" i="67"/>
  <c r="F45" i="67" s="1"/>
  <c r="A45" i="67"/>
  <c r="C45" i="67" s="1"/>
  <c r="D45" i="67" s="1"/>
  <c r="AN44" i="67"/>
  <c r="AH44" i="67"/>
  <c r="AG44" i="67"/>
  <c r="AI44" i="67" s="1"/>
  <c r="AJ44" i="67" s="1"/>
  <c r="AC44" i="67"/>
  <c r="Y44" i="67"/>
  <c r="U44" i="67"/>
  <c r="V44" i="67" s="1"/>
  <c r="Q44" i="67"/>
  <c r="S44" i="67" s="1"/>
  <c r="T44" i="67" s="1"/>
  <c r="M44" i="67"/>
  <c r="I44" i="67"/>
  <c r="K44" i="67" s="1"/>
  <c r="L44" i="67" s="1"/>
  <c r="E44" i="67"/>
  <c r="G44" i="67" s="1"/>
  <c r="H44" i="67" s="1"/>
  <c r="A44" i="67"/>
  <c r="B44" i="67" s="1"/>
  <c r="AN43" i="67"/>
  <c r="AG43" i="67"/>
  <c r="AC43" i="67"/>
  <c r="AD43" i="67" s="1"/>
  <c r="Y43" i="67"/>
  <c r="AA43" i="67" s="1"/>
  <c r="AB43" i="67" s="1"/>
  <c r="U43" i="67"/>
  <c r="W43" i="67" s="1"/>
  <c r="X43" i="67" s="1"/>
  <c r="Q43" i="67"/>
  <c r="S43" i="67" s="1"/>
  <c r="T43" i="67" s="1"/>
  <c r="M43" i="67"/>
  <c r="O43" i="67" s="1"/>
  <c r="P43" i="67" s="1"/>
  <c r="I43" i="67"/>
  <c r="K43" i="67" s="1"/>
  <c r="L43" i="67" s="1"/>
  <c r="E43" i="67"/>
  <c r="F43" i="67" s="1"/>
  <c r="A43" i="67"/>
  <c r="C43" i="67" s="1"/>
  <c r="D43" i="67" s="1"/>
  <c r="AN42" i="67"/>
  <c r="AG42" i="67"/>
  <c r="AC42" i="67"/>
  <c r="Y42" i="67"/>
  <c r="U42" i="67"/>
  <c r="V42" i="67" s="1"/>
  <c r="Q42" i="67"/>
  <c r="M42" i="67"/>
  <c r="O42" i="67" s="1"/>
  <c r="P42" i="67" s="1"/>
  <c r="I42" i="67"/>
  <c r="J42" i="67" s="1"/>
  <c r="E42" i="67"/>
  <c r="A42" i="67"/>
  <c r="AN41" i="67"/>
  <c r="AG41" i="67"/>
  <c r="AC41" i="67"/>
  <c r="Y41" i="67"/>
  <c r="AA41" i="67" s="1"/>
  <c r="AB41" i="67" s="1"/>
  <c r="U41" i="67"/>
  <c r="Q41" i="67"/>
  <c r="R41" i="67" s="1"/>
  <c r="M41" i="67"/>
  <c r="O41" i="67" s="1"/>
  <c r="P41" i="67" s="1"/>
  <c r="I41" i="67"/>
  <c r="K41" i="67" s="1"/>
  <c r="L41" i="67" s="1"/>
  <c r="E41" i="67"/>
  <c r="G41" i="67" s="1"/>
  <c r="H41" i="67" s="1"/>
  <c r="A41" i="67"/>
  <c r="AN40" i="67"/>
  <c r="AG40" i="67"/>
  <c r="AC40" i="67"/>
  <c r="Y40" i="67"/>
  <c r="U40" i="67"/>
  <c r="Q40" i="67"/>
  <c r="M40" i="67"/>
  <c r="O40" i="67" s="1"/>
  <c r="P40" i="67" s="1"/>
  <c r="I40" i="67"/>
  <c r="J40" i="67" s="1"/>
  <c r="E40" i="67"/>
  <c r="A40" i="67"/>
  <c r="AN39" i="67"/>
  <c r="AG39" i="67"/>
  <c r="AH39" i="67" s="1"/>
  <c r="AC39" i="67"/>
  <c r="Y39" i="67"/>
  <c r="Z39" i="67" s="1"/>
  <c r="U39" i="67"/>
  <c r="W39" i="67" s="1"/>
  <c r="X39" i="67" s="1"/>
  <c r="Q39" i="67"/>
  <c r="R39" i="67" s="1"/>
  <c r="M39" i="67"/>
  <c r="O39" i="67" s="1"/>
  <c r="P39" i="67" s="1"/>
  <c r="I39" i="67"/>
  <c r="K39" i="67" s="1"/>
  <c r="L39" i="67" s="1"/>
  <c r="E39" i="67"/>
  <c r="G39" i="67" s="1"/>
  <c r="H39" i="67" s="1"/>
  <c r="A39" i="67"/>
  <c r="B39" i="67" s="1"/>
  <c r="AN38" i="67"/>
  <c r="AG38" i="67"/>
  <c r="AH38" i="67" s="1"/>
  <c r="AC38" i="67"/>
  <c r="Y38" i="67"/>
  <c r="U38" i="67"/>
  <c r="V38" i="67" s="1"/>
  <c r="Q38" i="67"/>
  <c r="M38" i="67"/>
  <c r="N38" i="67" s="1"/>
  <c r="I38" i="67"/>
  <c r="K38" i="67" s="1"/>
  <c r="L38" i="67" s="1"/>
  <c r="E38" i="67"/>
  <c r="F38" i="67" s="1"/>
  <c r="A38" i="67"/>
  <c r="AN37" i="67"/>
  <c r="AN36" i="67"/>
  <c r="AN35" i="67"/>
  <c r="AN34" i="67"/>
  <c r="AN33" i="67"/>
  <c r="AG33" i="67"/>
  <c r="AI33" i="67" s="1"/>
  <c r="AJ33" i="67" s="1"/>
  <c r="AC33" i="67"/>
  <c r="Y33" i="67"/>
  <c r="U33" i="67"/>
  <c r="Q33" i="67"/>
  <c r="S33" i="67" s="1"/>
  <c r="T33" i="67" s="1"/>
  <c r="M33" i="67"/>
  <c r="N33" i="67" s="1"/>
  <c r="I33" i="67"/>
  <c r="K33" i="67" s="1"/>
  <c r="L33" i="67" s="1"/>
  <c r="E33" i="67"/>
  <c r="F33" i="67" s="1"/>
  <c r="A33" i="67"/>
  <c r="C33" i="67" s="1"/>
  <c r="D33" i="67" s="1"/>
  <c r="AN32" i="67"/>
  <c r="AG32" i="67"/>
  <c r="AC32" i="67"/>
  <c r="Y32" i="67"/>
  <c r="AA32" i="67" s="1"/>
  <c r="AB32" i="67" s="1"/>
  <c r="U32" i="67"/>
  <c r="W32" i="67" s="1"/>
  <c r="X32" i="67" s="1"/>
  <c r="Q32" i="67"/>
  <c r="S32" i="67" s="1"/>
  <c r="T32" i="67" s="1"/>
  <c r="M32" i="67"/>
  <c r="N32" i="67" s="1"/>
  <c r="I32" i="67"/>
  <c r="E32" i="67"/>
  <c r="G32" i="67" s="1"/>
  <c r="H32" i="67" s="1"/>
  <c r="A32" i="67"/>
  <c r="C32" i="67" s="1"/>
  <c r="D32" i="67" s="1"/>
  <c r="AN31" i="67"/>
  <c r="AG31" i="67"/>
  <c r="AH31" i="67" s="1"/>
  <c r="AC31" i="67"/>
  <c r="AD31" i="67" s="1"/>
  <c r="Y31" i="67"/>
  <c r="AA31" i="67" s="1"/>
  <c r="AB31" i="67" s="1"/>
  <c r="U31" i="67"/>
  <c r="Q31" i="67"/>
  <c r="R31" i="67" s="1"/>
  <c r="M31" i="67"/>
  <c r="O31" i="67" s="1"/>
  <c r="P31" i="67" s="1"/>
  <c r="I31" i="67"/>
  <c r="K31" i="67" s="1"/>
  <c r="L31" i="67" s="1"/>
  <c r="E31" i="67"/>
  <c r="F31" i="67" s="1"/>
  <c r="A31" i="67"/>
  <c r="AN30" i="67"/>
  <c r="AG30" i="67"/>
  <c r="AI30" i="67" s="1"/>
  <c r="AJ30" i="67" s="1"/>
  <c r="AC30" i="67"/>
  <c r="AD30" i="67" s="1"/>
  <c r="Y30" i="67"/>
  <c r="AA30" i="67" s="1"/>
  <c r="AB30" i="67" s="1"/>
  <c r="U30" i="67"/>
  <c r="W30" i="67" s="1"/>
  <c r="X30" i="67" s="1"/>
  <c r="Q30" i="67"/>
  <c r="S30" i="67" s="1"/>
  <c r="T30" i="67" s="1"/>
  <c r="M30" i="67"/>
  <c r="O30" i="67" s="1"/>
  <c r="P30" i="67" s="1"/>
  <c r="I30" i="67"/>
  <c r="K30" i="67" s="1"/>
  <c r="L30" i="67" s="1"/>
  <c r="E30" i="67"/>
  <c r="A30" i="67"/>
  <c r="AN29" i="67"/>
  <c r="AG29" i="67"/>
  <c r="AH29" i="67" s="1"/>
  <c r="AC29" i="67"/>
  <c r="Y29" i="67"/>
  <c r="AA29" i="67" s="1"/>
  <c r="AB29" i="67" s="1"/>
  <c r="U29" i="67"/>
  <c r="W29" i="67" s="1"/>
  <c r="X29" i="67" s="1"/>
  <c r="Q29" i="67"/>
  <c r="M29" i="67"/>
  <c r="I29" i="67"/>
  <c r="E29" i="67"/>
  <c r="G29" i="67" s="1"/>
  <c r="H29" i="67" s="1"/>
  <c r="A29" i="67"/>
  <c r="AN28" i="67"/>
  <c r="AG28" i="67"/>
  <c r="AH28" i="67" s="1"/>
  <c r="AC28" i="67"/>
  <c r="Y28" i="67"/>
  <c r="AA28" i="67" s="1"/>
  <c r="AB28" i="67" s="1"/>
  <c r="U28" i="67"/>
  <c r="W28" i="67" s="1"/>
  <c r="X28" i="67" s="1"/>
  <c r="Q28" i="67"/>
  <c r="M28" i="67"/>
  <c r="N28" i="67" s="1"/>
  <c r="I28" i="67"/>
  <c r="E28" i="67"/>
  <c r="G28" i="67" s="1"/>
  <c r="H28" i="67" s="1"/>
  <c r="A28" i="67"/>
  <c r="B28" i="67" s="1"/>
  <c r="AN27" i="67"/>
  <c r="AG27" i="67"/>
  <c r="AI27" i="67" s="1"/>
  <c r="AJ27" i="67" s="1"/>
  <c r="AC27" i="67"/>
  <c r="Y27" i="67"/>
  <c r="AA27" i="67" s="1"/>
  <c r="AB27" i="67" s="1"/>
  <c r="U27" i="67"/>
  <c r="V27" i="67" s="1"/>
  <c r="Q27" i="67"/>
  <c r="M27" i="67"/>
  <c r="N27" i="67" s="1"/>
  <c r="I27" i="67"/>
  <c r="E27" i="67"/>
  <c r="A27" i="67"/>
  <c r="AN26" i="67"/>
  <c r="AG26" i="67"/>
  <c r="AI26" i="67" s="1"/>
  <c r="AJ26" i="67" s="1"/>
  <c r="AC26" i="67"/>
  <c r="Y26" i="67"/>
  <c r="U26" i="67"/>
  <c r="W26" i="67" s="1"/>
  <c r="X26" i="67" s="1"/>
  <c r="Q26" i="67"/>
  <c r="M26" i="67"/>
  <c r="I26" i="67"/>
  <c r="K26" i="67" s="1"/>
  <c r="L26" i="67" s="1"/>
  <c r="E26" i="67"/>
  <c r="G26" i="67" s="1"/>
  <c r="H26" i="67" s="1"/>
  <c r="A26" i="67"/>
  <c r="B26" i="67" s="1"/>
  <c r="AN25" i="67"/>
  <c r="AG25" i="67"/>
  <c r="AC25" i="67"/>
  <c r="AE25" i="67" s="1"/>
  <c r="AF25" i="67" s="1"/>
  <c r="Y25" i="67"/>
  <c r="AA25" i="67" s="1"/>
  <c r="AB25" i="67" s="1"/>
  <c r="U25" i="67"/>
  <c r="Q25" i="67"/>
  <c r="S25" i="67" s="1"/>
  <c r="T25" i="67" s="1"/>
  <c r="M25" i="67"/>
  <c r="O25" i="67" s="1"/>
  <c r="P25" i="67" s="1"/>
  <c r="I25" i="67"/>
  <c r="E25" i="67"/>
  <c r="F25" i="67" s="1"/>
  <c r="A25" i="67"/>
  <c r="B25" i="67" s="1"/>
  <c r="AN24" i="67"/>
  <c r="AG24" i="67"/>
  <c r="AC24" i="67"/>
  <c r="AE24" i="67" s="1"/>
  <c r="AF24" i="67" s="1"/>
  <c r="Y24" i="67"/>
  <c r="AA24" i="67" s="1"/>
  <c r="AB24" i="67" s="1"/>
  <c r="U24" i="67"/>
  <c r="W24" i="67" s="1"/>
  <c r="X24" i="67" s="1"/>
  <c r="Q24" i="67"/>
  <c r="M24" i="67"/>
  <c r="N24" i="67" s="1"/>
  <c r="I24" i="67"/>
  <c r="K24" i="67" s="1"/>
  <c r="L24" i="67" s="1"/>
  <c r="E24" i="67"/>
  <c r="F24" i="67" s="1"/>
  <c r="A24" i="67"/>
  <c r="C24" i="67" s="1"/>
  <c r="D24" i="67" s="1"/>
  <c r="AN23" i="67"/>
  <c r="AG23" i="67"/>
  <c r="AH23" i="67" s="1"/>
  <c r="AC23" i="67"/>
  <c r="AD23" i="67" s="1"/>
  <c r="Y23" i="67"/>
  <c r="U23" i="67"/>
  <c r="W23" i="67" s="1"/>
  <c r="X23" i="67" s="1"/>
  <c r="Q23" i="67"/>
  <c r="M23" i="67"/>
  <c r="I23" i="67"/>
  <c r="E23" i="67"/>
  <c r="G23" i="67" s="1"/>
  <c r="H23" i="67" s="1"/>
  <c r="A23" i="67"/>
  <c r="AN22" i="67"/>
  <c r="AG22" i="67"/>
  <c r="AH22" i="67" s="1"/>
  <c r="AC22" i="67"/>
  <c r="AE22" i="67" s="1"/>
  <c r="AF22" i="67" s="1"/>
  <c r="Y22" i="67"/>
  <c r="AA22" i="67" s="1"/>
  <c r="AB22" i="67" s="1"/>
  <c r="U22" i="67"/>
  <c r="V22" i="67" s="1"/>
  <c r="Q22" i="67"/>
  <c r="S22" i="67" s="1"/>
  <c r="T22" i="67" s="1"/>
  <c r="M22" i="67"/>
  <c r="O22" i="67" s="1"/>
  <c r="P22" i="67" s="1"/>
  <c r="I22" i="67"/>
  <c r="K22" i="67" s="1"/>
  <c r="L22" i="67" s="1"/>
  <c r="E22" i="67"/>
  <c r="F22" i="67" s="1"/>
  <c r="A22" i="67"/>
  <c r="AN21" i="67"/>
  <c r="AG21" i="67"/>
  <c r="AC21" i="67"/>
  <c r="AE21" i="67" s="1"/>
  <c r="AF21" i="67" s="1"/>
  <c r="Y21" i="67"/>
  <c r="U21" i="67"/>
  <c r="W21" i="67" s="1"/>
  <c r="X21" i="67" s="1"/>
  <c r="Q21" i="67"/>
  <c r="S21" i="67" s="1"/>
  <c r="T21" i="67" s="1"/>
  <c r="M21" i="67"/>
  <c r="O21" i="67" s="1"/>
  <c r="P21" i="67" s="1"/>
  <c r="I21" i="67"/>
  <c r="J21" i="67" s="1"/>
  <c r="E21" i="67"/>
  <c r="A21" i="67"/>
  <c r="AN20" i="67"/>
  <c r="AG20" i="67"/>
  <c r="AC20" i="67"/>
  <c r="Y20" i="67"/>
  <c r="AA20" i="67" s="1"/>
  <c r="AB20" i="67" s="1"/>
  <c r="U20" i="67"/>
  <c r="V20" i="67" s="1"/>
  <c r="Q20" i="67"/>
  <c r="M20" i="67"/>
  <c r="I20" i="67"/>
  <c r="K20" i="67" s="1"/>
  <c r="L20" i="67" s="1"/>
  <c r="E20" i="67"/>
  <c r="A20" i="67"/>
  <c r="AN19" i="67"/>
  <c r="AG19" i="67"/>
  <c r="AC19" i="67"/>
  <c r="AD19" i="67" s="1"/>
  <c r="Y19" i="67"/>
  <c r="U19" i="67"/>
  <c r="Q19" i="67"/>
  <c r="M19" i="67"/>
  <c r="I19" i="67"/>
  <c r="K19" i="67" s="1"/>
  <c r="L19" i="67" s="1"/>
  <c r="E19" i="67"/>
  <c r="G19" i="67" s="1"/>
  <c r="H19" i="67" s="1"/>
  <c r="A19" i="67"/>
  <c r="C19" i="67" s="1"/>
  <c r="D19" i="67" s="1"/>
  <c r="AN18" i="67"/>
  <c r="AG18" i="67"/>
  <c r="AC18" i="67"/>
  <c r="AE18" i="67" s="1"/>
  <c r="AF18" i="67" s="1"/>
  <c r="Y18" i="67"/>
  <c r="Z18" i="67" s="1"/>
  <c r="U18" i="67"/>
  <c r="W18" i="67" s="1"/>
  <c r="X18" i="67" s="1"/>
  <c r="Q18" i="67"/>
  <c r="S18" i="67" s="1"/>
  <c r="T18" i="67" s="1"/>
  <c r="M18" i="67"/>
  <c r="O18" i="67" s="1"/>
  <c r="P18" i="67" s="1"/>
  <c r="I18" i="67"/>
  <c r="J18" i="67" s="1"/>
  <c r="E18" i="67"/>
  <c r="A18" i="67"/>
  <c r="AN17" i="67"/>
  <c r="AG17" i="67"/>
  <c r="AI17" i="67" s="1"/>
  <c r="AJ17" i="67" s="1"/>
  <c r="AC17" i="67"/>
  <c r="Y17" i="67"/>
  <c r="AA17" i="67" s="1"/>
  <c r="AB17" i="67" s="1"/>
  <c r="U17" i="67"/>
  <c r="Q17" i="67"/>
  <c r="M17" i="67"/>
  <c r="I17" i="67"/>
  <c r="K17" i="67" s="1"/>
  <c r="L17" i="67" s="1"/>
  <c r="E17" i="67"/>
  <c r="A17" i="67"/>
  <c r="C17" i="67" s="1"/>
  <c r="D17" i="67" s="1"/>
  <c r="AN16" i="67"/>
  <c r="AG16" i="67"/>
  <c r="AI16" i="67" s="1"/>
  <c r="AJ16" i="67" s="1"/>
  <c r="AC16" i="67"/>
  <c r="AE16" i="67" s="1"/>
  <c r="AF16" i="67" s="1"/>
  <c r="Y16" i="67"/>
  <c r="AA16" i="67" s="1"/>
  <c r="AB16" i="67" s="1"/>
  <c r="U16" i="67"/>
  <c r="W16" i="67" s="1"/>
  <c r="X16" i="67" s="1"/>
  <c r="Q16" i="67"/>
  <c r="S16" i="67" s="1"/>
  <c r="T16" i="67" s="1"/>
  <c r="M16" i="67"/>
  <c r="O16" i="67" s="1"/>
  <c r="P16" i="67" s="1"/>
  <c r="I16" i="67"/>
  <c r="K16" i="67" s="1"/>
  <c r="L16" i="67" s="1"/>
  <c r="E16" i="67"/>
  <c r="A16" i="67"/>
  <c r="AN15" i="67"/>
  <c r="AG15" i="67"/>
  <c r="AC15" i="67"/>
  <c r="AE15" i="67" s="1"/>
  <c r="AF15" i="67" s="1"/>
  <c r="Y15" i="67"/>
  <c r="AA15" i="67" s="1"/>
  <c r="AB15" i="67" s="1"/>
  <c r="U15" i="67"/>
  <c r="Q15" i="67"/>
  <c r="M15" i="67"/>
  <c r="N15" i="67" s="1"/>
  <c r="I15" i="67"/>
  <c r="J15" i="67" s="1"/>
  <c r="E15" i="67"/>
  <c r="A15" i="67"/>
  <c r="C15" i="67" s="1"/>
  <c r="D15" i="67" s="1"/>
  <c r="AN14" i="67"/>
  <c r="AG14" i="67"/>
  <c r="AH14" i="67" s="1"/>
  <c r="AC14" i="67"/>
  <c r="AE14" i="67" s="1"/>
  <c r="AF14" i="67" s="1"/>
  <c r="Y14" i="67"/>
  <c r="U14" i="67"/>
  <c r="W14" i="67" s="1"/>
  <c r="X14" i="67" s="1"/>
  <c r="Q14" i="67"/>
  <c r="S14" i="67" s="1"/>
  <c r="T14" i="67" s="1"/>
  <c r="M14" i="67"/>
  <c r="O14" i="67" s="1"/>
  <c r="P14" i="67" s="1"/>
  <c r="I14" i="67"/>
  <c r="E14" i="67"/>
  <c r="F14" i="67" s="1"/>
  <c r="A14" i="67"/>
  <c r="AN13" i="67"/>
  <c r="AG13" i="67"/>
  <c r="AH13" i="67" s="1"/>
  <c r="AC13" i="67"/>
  <c r="AE13" i="67" s="1"/>
  <c r="AF13" i="67" s="1"/>
  <c r="Y13" i="67"/>
  <c r="AA13" i="67" s="1"/>
  <c r="AB13" i="67" s="1"/>
  <c r="U13" i="67"/>
  <c r="V13" i="67" s="1"/>
  <c r="Q13" i="67"/>
  <c r="M13" i="67"/>
  <c r="O13" i="67" s="1"/>
  <c r="P13" i="67" s="1"/>
  <c r="K13" i="67"/>
  <c r="L13" i="67" s="1"/>
  <c r="I13" i="67"/>
  <c r="J13" i="67" s="1"/>
  <c r="E13" i="67"/>
  <c r="G13" i="67" s="1"/>
  <c r="H13" i="67" s="1"/>
  <c r="A13" i="67"/>
  <c r="B13" i="67" s="1"/>
  <c r="AN12" i="67"/>
  <c r="AG12" i="67"/>
  <c r="AI12" i="67" s="1"/>
  <c r="AJ12" i="67" s="1"/>
  <c r="AC12" i="67"/>
  <c r="Y12" i="67"/>
  <c r="U12" i="67"/>
  <c r="V12" i="67" s="1"/>
  <c r="Q12" i="67"/>
  <c r="M12" i="67"/>
  <c r="I12" i="67"/>
  <c r="J12" i="67" s="1"/>
  <c r="E12" i="67"/>
  <c r="G12" i="67" s="1"/>
  <c r="H12" i="67" s="1"/>
  <c r="A12" i="67"/>
  <c r="C12" i="67" s="1"/>
  <c r="D12" i="67" s="1"/>
  <c r="AN11" i="67"/>
  <c r="AG11" i="67"/>
  <c r="AC11" i="67"/>
  <c r="AD11" i="67" s="1"/>
  <c r="Y11" i="67"/>
  <c r="AA11" i="67" s="1"/>
  <c r="AB11" i="67" s="1"/>
  <c r="U11" i="67"/>
  <c r="Q11" i="67"/>
  <c r="S11" i="67" s="1"/>
  <c r="T11" i="67" s="1"/>
  <c r="M11" i="67"/>
  <c r="O11" i="67" s="1"/>
  <c r="P11" i="67" s="1"/>
  <c r="I11" i="67"/>
  <c r="K11" i="67" s="1"/>
  <c r="L11" i="67" s="1"/>
  <c r="E11" i="67"/>
  <c r="A11" i="67"/>
  <c r="C11" i="67" s="1"/>
  <c r="D11" i="67" s="1"/>
  <c r="AN10" i="67"/>
  <c r="AG10" i="67"/>
  <c r="AC10" i="67"/>
  <c r="Y10" i="67"/>
  <c r="AA10" i="67" s="1"/>
  <c r="AB10" i="67" s="1"/>
  <c r="U10" i="67"/>
  <c r="Q10" i="67"/>
  <c r="S10" i="67" s="1"/>
  <c r="T10" i="67" s="1"/>
  <c r="M10" i="67"/>
  <c r="I10" i="67"/>
  <c r="K10" i="67" s="1"/>
  <c r="L10" i="67" s="1"/>
  <c r="E10" i="67"/>
  <c r="A10" i="67"/>
  <c r="C10" i="67" s="1"/>
  <c r="D10" i="67" s="1"/>
  <c r="AN9" i="67"/>
  <c r="AG9" i="67"/>
  <c r="AI9" i="67" s="1"/>
  <c r="AJ9" i="67" s="1"/>
  <c r="AC9" i="67"/>
  <c r="AE9" i="67" s="1"/>
  <c r="AF9" i="67" s="1"/>
  <c r="Y9" i="67"/>
  <c r="AA9" i="67" s="1"/>
  <c r="AB9" i="67" s="1"/>
  <c r="U9" i="67"/>
  <c r="W9" i="67" s="1"/>
  <c r="X9" i="67" s="1"/>
  <c r="Q9" i="67"/>
  <c r="M9" i="67"/>
  <c r="N9" i="67" s="1"/>
  <c r="I9" i="67"/>
  <c r="J9" i="67" s="1"/>
  <c r="E9" i="67"/>
  <c r="G9" i="67" s="1"/>
  <c r="H9" i="67" s="1"/>
  <c r="A9" i="67"/>
  <c r="AN8" i="67"/>
  <c r="AG8" i="67"/>
  <c r="AC8" i="67"/>
  <c r="AE8" i="67" s="1"/>
  <c r="AF8" i="67" s="1"/>
  <c r="Y8" i="67"/>
  <c r="AA8" i="67" s="1"/>
  <c r="AB8" i="67" s="1"/>
  <c r="U8" i="67"/>
  <c r="W8" i="67" s="1"/>
  <c r="X8" i="67" s="1"/>
  <c r="Q8" i="67"/>
  <c r="M8" i="67"/>
  <c r="O8" i="67" s="1"/>
  <c r="P8" i="67" s="1"/>
  <c r="I8" i="67"/>
  <c r="K8" i="67" s="1"/>
  <c r="L8" i="67" s="1"/>
  <c r="E8" i="67"/>
  <c r="G8" i="67" s="1"/>
  <c r="H8" i="67" s="1"/>
  <c r="A8" i="67"/>
  <c r="AN7" i="67"/>
  <c r="AG7" i="67"/>
  <c r="AC7" i="67"/>
  <c r="AE7" i="67" s="1"/>
  <c r="AF7" i="67" s="1"/>
  <c r="Y7" i="67"/>
  <c r="Z7" i="67" s="1"/>
  <c r="U7" i="67"/>
  <c r="Q7" i="67"/>
  <c r="M7" i="67"/>
  <c r="I7" i="67"/>
  <c r="E7" i="67"/>
  <c r="G7" i="67" s="1"/>
  <c r="H7" i="67" s="1"/>
  <c r="A7" i="67"/>
  <c r="C7" i="67" s="1"/>
  <c r="D7" i="67" s="1"/>
  <c r="AN6" i="67"/>
  <c r="AG6" i="67"/>
  <c r="AC6" i="67"/>
  <c r="AD6" i="67" s="1"/>
  <c r="Y6" i="67"/>
  <c r="AA6" i="67" s="1"/>
  <c r="AB6" i="67" s="1"/>
  <c r="U6" i="67"/>
  <c r="W6" i="67" s="1"/>
  <c r="X6" i="67" s="1"/>
  <c r="Q6" i="67"/>
  <c r="M6" i="67"/>
  <c r="O6" i="67" s="1"/>
  <c r="P6" i="67" s="1"/>
  <c r="I6" i="67"/>
  <c r="J6" i="67" s="1"/>
  <c r="E6" i="67"/>
  <c r="F6" i="67" s="1"/>
  <c r="A6" i="67"/>
  <c r="AN5" i="67"/>
  <c r="AG5" i="67"/>
  <c r="AC5" i="67"/>
  <c r="AE5" i="67" s="1"/>
  <c r="AF5" i="67" s="1"/>
  <c r="Y5" i="67"/>
  <c r="AA5" i="67" s="1"/>
  <c r="AB5" i="67" s="1"/>
  <c r="U5" i="67"/>
  <c r="W5" i="67" s="1"/>
  <c r="X5" i="67" s="1"/>
  <c r="Q5" i="67"/>
  <c r="S5" i="67" s="1"/>
  <c r="T5" i="67" s="1"/>
  <c r="M5" i="67"/>
  <c r="I5" i="67"/>
  <c r="E5" i="67"/>
  <c r="A5" i="67"/>
  <c r="C5" i="67" s="1"/>
  <c r="D5" i="67" s="1"/>
  <c r="AN4" i="67"/>
  <c r="AG4" i="67"/>
  <c r="AI4" i="67" s="1"/>
  <c r="AJ4" i="67" s="1"/>
  <c r="AC4" i="67"/>
  <c r="Y4" i="67"/>
  <c r="AA4" i="67" s="1"/>
  <c r="AB4" i="67" s="1"/>
  <c r="U4" i="67"/>
  <c r="Q4" i="67"/>
  <c r="S4" i="67" s="1"/>
  <c r="T4" i="67" s="1"/>
  <c r="M4" i="67"/>
  <c r="N4" i="67" s="1"/>
  <c r="I4" i="67"/>
  <c r="J4" i="67" s="1"/>
  <c r="E4" i="67"/>
  <c r="A4" i="67"/>
  <c r="C4" i="67" s="1"/>
  <c r="D4" i="67" s="1"/>
  <c r="AN3" i="67"/>
  <c r="AG3" i="67"/>
  <c r="AI3" i="67" s="1"/>
  <c r="AJ3" i="67" s="1"/>
  <c r="AC3" i="67"/>
  <c r="Y3" i="67"/>
  <c r="U3" i="67"/>
  <c r="Q3" i="67"/>
  <c r="R3" i="67" s="1"/>
  <c r="M3" i="67"/>
  <c r="N3" i="67" s="1"/>
  <c r="I3" i="67"/>
  <c r="K3" i="67" s="1"/>
  <c r="L3" i="67" s="1"/>
  <c r="E3" i="67"/>
  <c r="A3" i="67"/>
  <c r="C3" i="67" s="1"/>
  <c r="D3" i="67" s="1"/>
  <c r="AN2" i="67"/>
  <c r="AG2" i="67"/>
  <c r="AI2" i="67" s="1"/>
  <c r="AJ2" i="67" s="1"/>
  <c r="AC2" i="67"/>
  <c r="AE2" i="67" s="1"/>
  <c r="AF2" i="67" s="1"/>
  <c r="Y2" i="67"/>
  <c r="Z2" i="67" s="1"/>
  <c r="U2" i="67"/>
  <c r="Q2" i="67"/>
  <c r="S2" i="67" s="1"/>
  <c r="T2" i="67" s="1"/>
  <c r="M2" i="67"/>
  <c r="I2" i="67"/>
  <c r="E2" i="67"/>
  <c r="F2" i="67" s="1"/>
  <c r="A2" i="67"/>
  <c r="B2" i="67" s="1"/>
  <c r="AN1" i="67"/>
  <c r="G210" i="57"/>
  <c r="H210" i="57" s="1"/>
  <c r="F210" i="57"/>
  <c r="E210" i="57"/>
  <c r="A210" i="57"/>
  <c r="B210" i="57" s="1"/>
  <c r="F209" i="57"/>
  <c r="E209" i="57"/>
  <c r="G209" i="57" s="1"/>
  <c r="H209" i="57" s="1"/>
  <c r="C209" i="57"/>
  <c r="D209" i="57" s="1"/>
  <c r="B209" i="57"/>
  <c r="A209" i="57"/>
  <c r="G208" i="57"/>
  <c r="H208" i="57" s="1"/>
  <c r="F208" i="57"/>
  <c r="E208" i="57"/>
  <c r="A208" i="57"/>
  <c r="E207" i="57"/>
  <c r="G207" i="57" s="1"/>
  <c r="H207" i="57" s="1"/>
  <c r="A207" i="57"/>
  <c r="C207" i="57" s="1"/>
  <c r="D207" i="57" s="1"/>
  <c r="H206" i="57"/>
  <c r="G206" i="57"/>
  <c r="F206" i="57"/>
  <c r="E206" i="57"/>
  <c r="C206" i="57"/>
  <c r="D206" i="57" s="1"/>
  <c r="B206" i="57"/>
  <c r="A206" i="57"/>
  <c r="E205" i="57"/>
  <c r="D205" i="57"/>
  <c r="C205" i="57"/>
  <c r="B205" i="57"/>
  <c r="A205" i="57"/>
  <c r="G204" i="57"/>
  <c r="H204" i="57" s="1"/>
  <c r="F204" i="57"/>
  <c r="E204" i="57"/>
  <c r="A204" i="57"/>
  <c r="F203" i="57"/>
  <c r="E203" i="57"/>
  <c r="G203" i="57" s="1"/>
  <c r="H203" i="57" s="1"/>
  <c r="C203" i="57"/>
  <c r="D203" i="57" s="1"/>
  <c r="B203" i="57"/>
  <c r="A203" i="57"/>
  <c r="G202" i="57"/>
  <c r="H202" i="57" s="1"/>
  <c r="F202" i="57"/>
  <c r="E202" i="57"/>
  <c r="D202" i="57"/>
  <c r="A202" i="57"/>
  <c r="C202" i="57" s="1"/>
  <c r="F201" i="57"/>
  <c r="E201" i="57"/>
  <c r="G201" i="57" s="1"/>
  <c r="H201" i="57" s="1"/>
  <c r="A201" i="57"/>
  <c r="G200" i="57"/>
  <c r="H200" i="57" s="1"/>
  <c r="F200" i="57"/>
  <c r="E200" i="57"/>
  <c r="D200" i="57"/>
  <c r="C200" i="57"/>
  <c r="B200" i="57"/>
  <c r="A200" i="57"/>
  <c r="F199" i="57"/>
  <c r="E199" i="57"/>
  <c r="G199" i="57" s="1"/>
  <c r="H199" i="57" s="1"/>
  <c r="D199" i="57"/>
  <c r="C199" i="57"/>
  <c r="B199" i="57"/>
  <c r="A199" i="57"/>
  <c r="G198" i="57"/>
  <c r="H198" i="57" s="1"/>
  <c r="F198" i="57"/>
  <c r="E198" i="57"/>
  <c r="A198" i="57"/>
  <c r="C198" i="57" s="1"/>
  <c r="D198" i="57" s="1"/>
  <c r="F197" i="57"/>
  <c r="E197" i="57"/>
  <c r="G197" i="57" s="1"/>
  <c r="H197" i="57" s="1"/>
  <c r="C197" i="57"/>
  <c r="D197" i="57" s="1"/>
  <c r="B197" i="57"/>
  <c r="A197" i="57"/>
  <c r="H196" i="57"/>
  <c r="G196" i="57"/>
  <c r="F196" i="57"/>
  <c r="E196" i="57"/>
  <c r="A196" i="57"/>
  <c r="C196" i="57" s="1"/>
  <c r="D196" i="57" s="1"/>
  <c r="F195" i="57"/>
  <c r="E195" i="57"/>
  <c r="G195" i="57" s="1"/>
  <c r="H195" i="57" s="1"/>
  <c r="D195" i="57"/>
  <c r="B195" i="57"/>
  <c r="A195" i="57"/>
  <c r="C195" i="57" s="1"/>
  <c r="H194" i="57"/>
  <c r="G194" i="57"/>
  <c r="F194" i="57"/>
  <c r="E194" i="57"/>
  <c r="C194" i="57"/>
  <c r="D194" i="57" s="1"/>
  <c r="A194" i="57"/>
  <c r="B194" i="57" s="1"/>
  <c r="F193" i="57"/>
  <c r="E193" i="57"/>
  <c r="G193" i="57" s="1"/>
  <c r="H193" i="57" s="1"/>
  <c r="C193" i="57"/>
  <c r="D193" i="57" s="1"/>
  <c r="B193" i="57"/>
  <c r="A193" i="57"/>
  <c r="H192" i="57"/>
  <c r="G192" i="57"/>
  <c r="F192" i="57"/>
  <c r="E192" i="57"/>
  <c r="A192" i="57"/>
  <c r="F191" i="57"/>
  <c r="E191" i="57"/>
  <c r="G191" i="57" s="1"/>
  <c r="H191" i="57" s="1"/>
  <c r="A191" i="57"/>
  <c r="C191" i="57" s="1"/>
  <c r="D191" i="57" s="1"/>
  <c r="H190" i="57"/>
  <c r="G190" i="57"/>
  <c r="F190" i="57"/>
  <c r="E190" i="57"/>
  <c r="D190" i="57"/>
  <c r="C190" i="57"/>
  <c r="B190" i="57"/>
  <c r="A190" i="57"/>
  <c r="E189" i="57"/>
  <c r="C189" i="57"/>
  <c r="D189" i="57" s="1"/>
  <c r="A189" i="57"/>
  <c r="B189" i="57" s="1"/>
  <c r="H188" i="57"/>
  <c r="G188" i="57"/>
  <c r="F188" i="57"/>
  <c r="E188" i="57"/>
  <c r="A188" i="57"/>
  <c r="C188" i="57" s="1"/>
  <c r="D188" i="57" s="1"/>
  <c r="E187" i="57"/>
  <c r="A187" i="57"/>
  <c r="B187" i="57" s="1"/>
  <c r="H186" i="57"/>
  <c r="G186" i="57"/>
  <c r="F186" i="57"/>
  <c r="E186" i="57"/>
  <c r="B186" i="57"/>
  <c r="A186" i="57"/>
  <c r="C186" i="57" s="1"/>
  <c r="D186" i="57" s="1"/>
  <c r="H185" i="57"/>
  <c r="E185" i="57"/>
  <c r="G185" i="57" s="1"/>
  <c r="D185" i="57"/>
  <c r="B185" i="57"/>
  <c r="A185" i="57"/>
  <c r="C185" i="57" s="1"/>
  <c r="H184" i="57"/>
  <c r="G184" i="57"/>
  <c r="F184" i="57"/>
  <c r="E184" i="57"/>
  <c r="B184" i="57"/>
  <c r="A184" i="57"/>
  <c r="C184" i="57" s="1"/>
  <c r="D184" i="57" s="1"/>
  <c r="H183" i="57"/>
  <c r="F183" i="57"/>
  <c r="E183" i="57"/>
  <c r="G183" i="57" s="1"/>
  <c r="A183" i="57"/>
  <c r="G182" i="57"/>
  <c r="H182" i="57" s="1"/>
  <c r="F182" i="57"/>
  <c r="E182" i="57"/>
  <c r="D182" i="57"/>
  <c r="B182" i="57"/>
  <c r="A182" i="57"/>
  <c r="C182" i="57" s="1"/>
  <c r="E181" i="57"/>
  <c r="G181" i="57" s="1"/>
  <c r="H181" i="57" s="1"/>
  <c r="A181" i="57"/>
  <c r="C181" i="57" s="1"/>
  <c r="D181" i="57" s="1"/>
  <c r="H180" i="57"/>
  <c r="E180" i="57"/>
  <c r="G180" i="57" s="1"/>
  <c r="A180" i="57"/>
  <c r="E179" i="57"/>
  <c r="G179" i="57" s="1"/>
  <c r="H179" i="57" s="1"/>
  <c r="A179" i="57"/>
  <c r="AG175" i="57"/>
  <c r="AI175" i="57" s="1"/>
  <c r="AJ175" i="57" s="1"/>
  <c r="AC175" i="57"/>
  <c r="Y175" i="57"/>
  <c r="X175" i="57"/>
  <c r="W175" i="57"/>
  <c r="V175" i="57"/>
  <c r="U175" i="57"/>
  <c r="Q175" i="57"/>
  <c r="S175" i="57" s="1"/>
  <c r="T175" i="57" s="1"/>
  <c r="O175" i="57"/>
  <c r="P175" i="57" s="1"/>
  <c r="M175" i="57"/>
  <c r="N175" i="57" s="1"/>
  <c r="K175" i="57"/>
  <c r="L175" i="57" s="1"/>
  <c r="J175" i="57"/>
  <c r="I175" i="57"/>
  <c r="E175" i="57"/>
  <c r="G175" i="57" s="1"/>
  <c r="H175" i="57" s="1"/>
  <c r="B175" i="57"/>
  <c r="A175" i="57"/>
  <c r="C175" i="57" s="1"/>
  <c r="D175" i="57" s="1"/>
  <c r="AJ174" i="57"/>
  <c r="AI174" i="57"/>
  <c r="AH174" i="57"/>
  <c r="AG174" i="57"/>
  <c r="AE174" i="57"/>
  <c r="AF174" i="57" s="1"/>
  <c r="AD174" i="57"/>
  <c r="AC174" i="57"/>
  <c r="AA174" i="57"/>
  <c r="AB174" i="57" s="1"/>
  <c r="Y174" i="57"/>
  <c r="Z174" i="57" s="1"/>
  <c r="U174" i="57"/>
  <c r="Q174" i="57"/>
  <c r="S174" i="57" s="1"/>
  <c r="T174" i="57" s="1"/>
  <c r="N174" i="57"/>
  <c r="M174" i="57"/>
  <c r="O174" i="57" s="1"/>
  <c r="P174" i="57" s="1"/>
  <c r="I174" i="57"/>
  <c r="K174" i="57" s="1"/>
  <c r="L174" i="57" s="1"/>
  <c r="G174" i="57"/>
  <c r="H174" i="57" s="1"/>
  <c r="F174" i="57"/>
  <c r="E174" i="57"/>
  <c r="B174" i="57"/>
  <c r="A174" i="57"/>
  <c r="C174" i="57" s="1"/>
  <c r="D174" i="57" s="1"/>
  <c r="AG173" i="57"/>
  <c r="AE173" i="57"/>
  <c r="AF173" i="57" s="1"/>
  <c r="AD173" i="57"/>
  <c r="AC173" i="57"/>
  <c r="Z173" i="57"/>
  <c r="Y173" i="57"/>
  <c r="AA173" i="57" s="1"/>
  <c r="AB173" i="57" s="1"/>
  <c r="W173" i="57"/>
  <c r="X173" i="57" s="1"/>
  <c r="V173" i="57"/>
  <c r="U173" i="57"/>
  <c r="S173" i="57"/>
  <c r="T173" i="57" s="1"/>
  <c r="Q173" i="57"/>
  <c r="R173" i="57" s="1"/>
  <c r="N173" i="57"/>
  <c r="M173" i="57"/>
  <c r="O173" i="57" s="1"/>
  <c r="P173" i="57" s="1"/>
  <c r="K173" i="57"/>
  <c r="L173" i="57" s="1"/>
  <c r="J173" i="57"/>
  <c r="I173" i="57"/>
  <c r="E173" i="57"/>
  <c r="D173" i="57"/>
  <c r="C173" i="57"/>
  <c r="B173" i="57"/>
  <c r="A173" i="57"/>
  <c r="AG172" i="57"/>
  <c r="AI172" i="57" s="1"/>
  <c r="AJ172" i="57" s="1"/>
  <c r="AC172" i="57"/>
  <c r="AE172" i="57" s="1"/>
  <c r="AF172" i="57" s="1"/>
  <c r="AB172" i="57"/>
  <c r="AA172" i="57"/>
  <c r="Y172" i="57"/>
  <c r="Z172" i="57" s="1"/>
  <c r="U172" i="57"/>
  <c r="W172" i="57" s="1"/>
  <c r="X172" i="57" s="1"/>
  <c r="R172" i="57"/>
  <c r="Q172" i="57"/>
  <c r="S172" i="57" s="1"/>
  <c r="T172" i="57" s="1"/>
  <c r="N172" i="57"/>
  <c r="M172" i="57"/>
  <c r="O172" i="57" s="1"/>
  <c r="P172" i="57" s="1"/>
  <c r="K172" i="57"/>
  <c r="L172" i="57" s="1"/>
  <c r="J172" i="57"/>
  <c r="I172" i="57"/>
  <c r="E172" i="57"/>
  <c r="F172" i="57" s="1"/>
  <c r="A172" i="57"/>
  <c r="AI171" i="57"/>
  <c r="AJ171" i="57" s="1"/>
  <c r="AH171" i="57"/>
  <c r="AG171" i="57"/>
  <c r="AC171" i="57"/>
  <c r="AE171" i="57" s="1"/>
  <c r="AF171" i="57" s="1"/>
  <c r="Y171" i="57"/>
  <c r="AA171" i="57" s="1"/>
  <c r="AB171" i="57" s="1"/>
  <c r="W171" i="57"/>
  <c r="X171" i="57" s="1"/>
  <c r="U171" i="57"/>
  <c r="V171" i="57" s="1"/>
  <c r="S171" i="57"/>
  <c r="T171" i="57" s="1"/>
  <c r="R171" i="57"/>
  <c r="Q171" i="57"/>
  <c r="P171" i="57"/>
  <c r="O171" i="57"/>
  <c r="N171" i="57"/>
  <c r="M171" i="57"/>
  <c r="L171" i="57"/>
  <c r="J171" i="57"/>
  <c r="I171" i="57"/>
  <c r="K171" i="57" s="1"/>
  <c r="G171" i="57"/>
  <c r="H171" i="57" s="1"/>
  <c r="F171" i="57"/>
  <c r="E171" i="57"/>
  <c r="B171" i="57"/>
  <c r="A171" i="57"/>
  <c r="C171" i="57" s="1"/>
  <c r="D171" i="57" s="1"/>
  <c r="AI170" i="57"/>
  <c r="AJ170" i="57" s="1"/>
  <c r="AH170" i="57"/>
  <c r="AG170" i="57"/>
  <c r="AF170" i="57"/>
  <c r="AE170" i="57"/>
  <c r="AC170" i="57"/>
  <c r="AD170" i="57" s="1"/>
  <c r="AA170" i="57"/>
  <c r="AB170" i="57" s="1"/>
  <c r="Z170" i="57"/>
  <c r="Y170" i="57"/>
  <c r="U170" i="57"/>
  <c r="T170" i="57"/>
  <c r="S170" i="57"/>
  <c r="R170" i="57"/>
  <c r="Q170" i="57"/>
  <c r="O170" i="57"/>
  <c r="P170" i="57" s="1"/>
  <c r="N170" i="57"/>
  <c r="M170" i="57"/>
  <c r="I170" i="57"/>
  <c r="G170" i="57"/>
  <c r="H170" i="57" s="1"/>
  <c r="E170" i="57"/>
  <c r="F170" i="57" s="1"/>
  <c r="C170" i="57"/>
  <c r="D170" i="57" s="1"/>
  <c r="A170" i="57"/>
  <c r="B170" i="57" s="1"/>
  <c r="AG169" i="57"/>
  <c r="AC169" i="57"/>
  <c r="AE169" i="57" s="1"/>
  <c r="AF169" i="57" s="1"/>
  <c r="AA169" i="57"/>
  <c r="AB169" i="57" s="1"/>
  <c r="Z169" i="57"/>
  <c r="Y169" i="57"/>
  <c r="W169" i="57"/>
  <c r="X169" i="57" s="1"/>
  <c r="V169" i="57"/>
  <c r="U169" i="57"/>
  <c r="S169" i="57"/>
  <c r="T169" i="57" s="1"/>
  <c r="Q169" i="57"/>
  <c r="R169" i="57" s="1"/>
  <c r="N169" i="57"/>
  <c r="M169" i="57"/>
  <c r="O169" i="57" s="1"/>
  <c r="P169" i="57" s="1"/>
  <c r="I169" i="57"/>
  <c r="K169" i="57" s="1"/>
  <c r="L169" i="57" s="1"/>
  <c r="E169" i="57"/>
  <c r="G169" i="57" s="1"/>
  <c r="H169" i="57" s="1"/>
  <c r="A169" i="57"/>
  <c r="AJ168" i="57"/>
  <c r="AI168" i="57"/>
  <c r="AG168" i="57"/>
  <c r="AH168" i="57" s="1"/>
  <c r="AE168" i="57"/>
  <c r="AF168" i="57" s="1"/>
  <c r="AC168" i="57"/>
  <c r="AD168" i="57" s="1"/>
  <c r="Y168" i="57"/>
  <c r="W168" i="57"/>
  <c r="X168" i="57" s="1"/>
  <c r="U168" i="57"/>
  <c r="V168" i="57" s="1"/>
  <c r="T168" i="57"/>
  <c r="S168" i="57"/>
  <c r="R168" i="57"/>
  <c r="Q168" i="57"/>
  <c r="M168" i="57"/>
  <c r="O168" i="57" s="1"/>
  <c r="P168" i="57" s="1"/>
  <c r="L168" i="57"/>
  <c r="K168" i="57"/>
  <c r="I168" i="57"/>
  <c r="J168" i="57" s="1"/>
  <c r="F168" i="57"/>
  <c r="E168" i="57"/>
  <c r="G168" i="57" s="1"/>
  <c r="H168" i="57" s="1"/>
  <c r="A168" i="57"/>
  <c r="C168" i="57" s="1"/>
  <c r="D168" i="57" s="1"/>
  <c r="AG167" i="57"/>
  <c r="AI167" i="57" s="1"/>
  <c r="AJ167" i="57" s="1"/>
  <c r="AE167" i="57"/>
  <c r="AF167" i="57" s="1"/>
  <c r="AD167" i="57"/>
  <c r="AC167" i="57"/>
  <c r="Z167" i="57"/>
  <c r="Y167" i="57"/>
  <c r="AA167" i="57" s="1"/>
  <c r="AB167" i="57" s="1"/>
  <c r="W167" i="57"/>
  <c r="X167" i="57" s="1"/>
  <c r="V167" i="57"/>
  <c r="U167" i="57"/>
  <c r="Q167" i="57"/>
  <c r="M167" i="57"/>
  <c r="O167" i="57" s="1"/>
  <c r="P167" i="57" s="1"/>
  <c r="I167" i="57"/>
  <c r="K167" i="57" s="1"/>
  <c r="L167" i="57" s="1"/>
  <c r="E167" i="57"/>
  <c r="C167" i="57"/>
  <c r="D167" i="57" s="1"/>
  <c r="B167" i="57"/>
  <c r="A167" i="57"/>
  <c r="AH166" i="57"/>
  <c r="AG166" i="57"/>
  <c r="AI166" i="57" s="1"/>
  <c r="AJ166" i="57" s="1"/>
  <c r="AC166" i="57"/>
  <c r="Y166" i="57"/>
  <c r="AA166" i="57" s="1"/>
  <c r="AB166" i="57" s="1"/>
  <c r="V166" i="57"/>
  <c r="U166" i="57"/>
  <c r="W166" i="57" s="1"/>
  <c r="X166" i="57" s="1"/>
  <c r="Q166" i="57"/>
  <c r="R166" i="57" s="1"/>
  <c r="O166" i="57"/>
  <c r="P166" i="57" s="1"/>
  <c r="M166" i="57"/>
  <c r="N166" i="57" s="1"/>
  <c r="L166" i="57"/>
  <c r="K166" i="57"/>
  <c r="I166" i="57"/>
  <c r="J166" i="57" s="1"/>
  <c r="E166" i="57"/>
  <c r="A166" i="57"/>
  <c r="C166" i="57" s="1"/>
  <c r="D166" i="57" s="1"/>
  <c r="AI165" i="57"/>
  <c r="AJ165" i="57" s="1"/>
  <c r="AH165" i="57"/>
  <c r="AG165" i="57"/>
  <c r="AD165" i="57"/>
  <c r="AC165" i="57"/>
  <c r="AE165" i="57" s="1"/>
  <c r="AF165" i="57" s="1"/>
  <c r="Y165" i="57"/>
  <c r="AA165" i="57" s="1"/>
  <c r="AB165" i="57" s="1"/>
  <c r="U165" i="57"/>
  <c r="V165" i="57" s="1"/>
  <c r="R165" i="57"/>
  <c r="Q165" i="57"/>
  <c r="S165" i="57" s="1"/>
  <c r="T165" i="57" s="1"/>
  <c r="M165" i="57"/>
  <c r="O165" i="57" s="1"/>
  <c r="P165" i="57" s="1"/>
  <c r="I165" i="57"/>
  <c r="H165" i="57"/>
  <c r="G165" i="57"/>
  <c r="F165" i="57"/>
  <c r="E165" i="57"/>
  <c r="D165" i="57"/>
  <c r="C165" i="57"/>
  <c r="B165" i="57"/>
  <c r="A165" i="57"/>
  <c r="AG164" i="57"/>
  <c r="AD164" i="57"/>
  <c r="AC164" i="57"/>
  <c r="AE164" i="57" s="1"/>
  <c r="AF164" i="57" s="1"/>
  <c r="Z164" i="57"/>
  <c r="Y164" i="57"/>
  <c r="AA164" i="57" s="1"/>
  <c r="AB164" i="57" s="1"/>
  <c r="W164" i="57"/>
  <c r="X164" i="57" s="1"/>
  <c r="V164" i="57"/>
  <c r="U164" i="57"/>
  <c r="S164" i="57"/>
  <c r="T164" i="57" s="1"/>
  <c r="R164" i="57"/>
  <c r="Q164" i="57"/>
  <c r="O164" i="57"/>
  <c r="P164" i="57" s="1"/>
  <c r="M164" i="57"/>
  <c r="N164" i="57" s="1"/>
  <c r="L164" i="57"/>
  <c r="K164" i="57"/>
  <c r="I164" i="57"/>
  <c r="J164" i="57" s="1"/>
  <c r="E164" i="57"/>
  <c r="G164" i="57" s="1"/>
  <c r="H164" i="57" s="1"/>
  <c r="D164" i="57"/>
  <c r="C164" i="57"/>
  <c r="B164" i="57"/>
  <c r="A164" i="57"/>
  <c r="AH163" i="57"/>
  <c r="AG163" i="57"/>
  <c r="AI163" i="57" s="1"/>
  <c r="AJ163" i="57" s="1"/>
  <c r="AF163" i="57"/>
  <c r="AE163" i="57"/>
  <c r="AC163" i="57"/>
  <c r="AD163" i="57" s="1"/>
  <c r="Y163" i="57"/>
  <c r="Z163" i="57" s="1"/>
  <c r="U163" i="57"/>
  <c r="W163" i="57" s="1"/>
  <c r="X163" i="57" s="1"/>
  <c r="Q163" i="57"/>
  <c r="P163" i="57"/>
  <c r="O163" i="57"/>
  <c r="N163" i="57"/>
  <c r="M163" i="57"/>
  <c r="K163" i="57"/>
  <c r="L163" i="57" s="1"/>
  <c r="J163" i="57"/>
  <c r="I163" i="57"/>
  <c r="E163" i="57"/>
  <c r="C163" i="57"/>
  <c r="D163" i="57" s="1"/>
  <c r="B163" i="57"/>
  <c r="A163" i="57"/>
  <c r="AI162" i="57"/>
  <c r="AJ162" i="57" s="1"/>
  <c r="AH162" i="57"/>
  <c r="AG162" i="57"/>
  <c r="AD162" i="57"/>
  <c r="AC162" i="57"/>
  <c r="AE162" i="57" s="1"/>
  <c r="AF162" i="57" s="1"/>
  <c r="AA162" i="57"/>
  <c r="AB162" i="57" s="1"/>
  <c r="Z162" i="57"/>
  <c r="Y162" i="57"/>
  <c r="W162" i="57"/>
  <c r="X162" i="57" s="1"/>
  <c r="V162" i="57"/>
  <c r="U162" i="57"/>
  <c r="R162" i="57"/>
  <c r="Q162" i="57"/>
  <c r="S162" i="57" s="1"/>
  <c r="T162" i="57" s="1"/>
  <c r="P162" i="57"/>
  <c r="O162" i="57"/>
  <c r="N162" i="57"/>
  <c r="M162" i="57"/>
  <c r="J162" i="57"/>
  <c r="I162" i="57"/>
  <c r="K162" i="57" s="1"/>
  <c r="L162" i="57" s="1"/>
  <c r="G162" i="57"/>
  <c r="H162" i="57" s="1"/>
  <c r="F162" i="57"/>
  <c r="E162" i="57"/>
  <c r="A162" i="57"/>
  <c r="AG161" i="57"/>
  <c r="AC161" i="57"/>
  <c r="Y161" i="57"/>
  <c r="AA161" i="57" s="1"/>
  <c r="AB161" i="57" s="1"/>
  <c r="U161" i="57"/>
  <c r="Q161" i="57"/>
  <c r="O161" i="57"/>
  <c r="P161" i="57" s="1"/>
  <c r="N161" i="57"/>
  <c r="M161" i="57"/>
  <c r="I161" i="57"/>
  <c r="G161" i="57"/>
  <c r="H161" i="57" s="1"/>
  <c r="F161" i="57"/>
  <c r="E161" i="57"/>
  <c r="C161" i="57"/>
  <c r="D161" i="57" s="1"/>
  <c r="A161" i="57"/>
  <c r="B161" i="57" s="1"/>
  <c r="AI160" i="57"/>
  <c r="AJ160" i="57" s="1"/>
  <c r="AH160" i="57"/>
  <c r="AG160" i="57"/>
  <c r="AD160" i="57"/>
  <c r="AC160" i="57"/>
  <c r="AE160" i="57" s="1"/>
  <c r="AF160" i="57" s="1"/>
  <c r="AA160" i="57"/>
  <c r="AB160" i="57" s="1"/>
  <c r="Z160" i="57"/>
  <c r="Y160" i="57"/>
  <c r="U160" i="57"/>
  <c r="W160" i="57" s="1"/>
  <c r="X160" i="57" s="1"/>
  <c r="Q160" i="57"/>
  <c r="M160" i="57"/>
  <c r="L160" i="57"/>
  <c r="K160" i="57"/>
  <c r="J160" i="57"/>
  <c r="I160" i="57"/>
  <c r="F160" i="57"/>
  <c r="E160" i="57"/>
  <c r="G160" i="57" s="1"/>
  <c r="H160" i="57" s="1"/>
  <c r="A160" i="57"/>
  <c r="C160" i="57" s="1"/>
  <c r="D160" i="57" s="1"/>
  <c r="AI159" i="57"/>
  <c r="AJ159" i="57" s="1"/>
  <c r="AH159" i="57"/>
  <c r="AG159" i="57"/>
  <c r="AF159" i="57"/>
  <c r="AD159" i="57"/>
  <c r="AC159" i="57"/>
  <c r="AE159" i="57" s="1"/>
  <c r="Y159" i="57"/>
  <c r="U159" i="57"/>
  <c r="V159" i="57" s="1"/>
  <c r="Q159" i="57"/>
  <c r="O159" i="57"/>
  <c r="P159" i="57" s="1"/>
  <c r="M159" i="57"/>
  <c r="N159" i="57" s="1"/>
  <c r="K159" i="57"/>
  <c r="L159" i="57" s="1"/>
  <c r="J159" i="57"/>
  <c r="I159" i="57"/>
  <c r="E159" i="57"/>
  <c r="G159" i="57" s="1"/>
  <c r="H159" i="57" s="1"/>
  <c r="B159" i="57"/>
  <c r="A159" i="57"/>
  <c r="C159" i="57" s="1"/>
  <c r="D159" i="57" s="1"/>
  <c r="AH158" i="57"/>
  <c r="AG158" i="57"/>
  <c r="AI158" i="57" s="1"/>
  <c r="AJ158" i="57" s="1"/>
  <c r="AE158" i="57"/>
  <c r="AF158" i="57" s="1"/>
  <c r="AD158" i="57"/>
  <c r="AC158" i="57"/>
  <c r="Y158" i="57"/>
  <c r="AA158" i="57" s="1"/>
  <c r="AB158" i="57" s="1"/>
  <c r="V158" i="57"/>
  <c r="U158" i="57"/>
  <c r="W158" i="57" s="1"/>
  <c r="X158" i="57" s="1"/>
  <c r="S158" i="57"/>
  <c r="T158" i="57" s="1"/>
  <c r="Q158" i="57"/>
  <c r="R158" i="57" s="1"/>
  <c r="P158" i="57"/>
  <c r="O158" i="57"/>
  <c r="N158" i="57"/>
  <c r="M158" i="57"/>
  <c r="I158" i="57"/>
  <c r="E158" i="57"/>
  <c r="G158" i="57" s="1"/>
  <c r="H158" i="57" s="1"/>
  <c r="D158" i="57"/>
  <c r="C158" i="57"/>
  <c r="B158" i="57"/>
  <c r="A158" i="57"/>
  <c r="AG157" i="57"/>
  <c r="AI157" i="57" s="1"/>
  <c r="AJ157" i="57" s="1"/>
  <c r="AC157" i="57"/>
  <c r="Y157" i="57"/>
  <c r="U157" i="57"/>
  <c r="Q157" i="57"/>
  <c r="O157" i="57"/>
  <c r="P157" i="57" s="1"/>
  <c r="N157" i="57"/>
  <c r="M157" i="57"/>
  <c r="K157" i="57"/>
  <c r="L157" i="57" s="1"/>
  <c r="I157" i="57"/>
  <c r="J157" i="57" s="1"/>
  <c r="H157" i="57"/>
  <c r="G157" i="57"/>
  <c r="E157" i="57"/>
  <c r="F157" i="57" s="1"/>
  <c r="A157" i="57"/>
  <c r="AJ156" i="57"/>
  <c r="AI156" i="57"/>
  <c r="AH156" i="57"/>
  <c r="AG156" i="57"/>
  <c r="AF156" i="57"/>
  <c r="AE156" i="57"/>
  <c r="AD156" i="57"/>
  <c r="AC156" i="57"/>
  <c r="Y156" i="57"/>
  <c r="AA156" i="57" s="1"/>
  <c r="AB156" i="57" s="1"/>
  <c r="U156" i="57"/>
  <c r="W156" i="57" s="1"/>
  <c r="X156" i="57" s="1"/>
  <c r="S156" i="57"/>
  <c r="T156" i="57" s="1"/>
  <c r="R156" i="57"/>
  <c r="Q156" i="57"/>
  <c r="P156" i="57"/>
  <c r="O156" i="57"/>
  <c r="N156" i="57"/>
  <c r="M156" i="57"/>
  <c r="I156" i="57"/>
  <c r="K156" i="57" s="1"/>
  <c r="L156" i="57" s="1"/>
  <c r="G156" i="57"/>
  <c r="H156" i="57" s="1"/>
  <c r="F156" i="57"/>
  <c r="E156" i="57"/>
  <c r="C156" i="57"/>
  <c r="D156" i="57" s="1"/>
  <c r="B156" i="57"/>
  <c r="A156" i="57"/>
  <c r="AG155" i="57"/>
  <c r="AI155" i="57" s="1"/>
  <c r="AJ155" i="57" s="1"/>
  <c r="AC155" i="57"/>
  <c r="Z155" i="57"/>
  <c r="Y155" i="57"/>
  <c r="AA155" i="57" s="1"/>
  <c r="AB155" i="57" s="1"/>
  <c r="W155" i="57"/>
  <c r="X155" i="57" s="1"/>
  <c r="V155" i="57"/>
  <c r="U155" i="57"/>
  <c r="R155" i="57"/>
  <c r="Q155" i="57"/>
  <c r="S155" i="57" s="1"/>
  <c r="T155" i="57" s="1"/>
  <c r="O155" i="57"/>
  <c r="P155" i="57" s="1"/>
  <c r="M155" i="57"/>
  <c r="N155" i="57" s="1"/>
  <c r="I155" i="57"/>
  <c r="K155" i="57" s="1"/>
  <c r="L155" i="57" s="1"/>
  <c r="G155" i="57"/>
  <c r="H155" i="57" s="1"/>
  <c r="F155" i="57"/>
  <c r="E155" i="57"/>
  <c r="D155" i="57"/>
  <c r="B155" i="57"/>
  <c r="A155" i="57"/>
  <c r="C155" i="57" s="1"/>
  <c r="AI154" i="57"/>
  <c r="AJ154" i="57" s="1"/>
  <c r="AH154" i="57"/>
  <c r="AG154" i="57"/>
  <c r="AD154" i="57"/>
  <c r="AC154" i="57"/>
  <c r="AE154" i="57" s="1"/>
  <c r="AF154" i="57" s="1"/>
  <c r="AA154" i="57"/>
  <c r="AB154" i="57" s="1"/>
  <c r="Z154" i="57"/>
  <c r="Y154" i="57"/>
  <c r="X154" i="57"/>
  <c r="W154" i="57"/>
  <c r="U154" i="57"/>
  <c r="V154" i="57" s="1"/>
  <c r="T154" i="57"/>
  <c r="S154" i="57"/>
  <c r="Q154" i="57"/>
  <c r="R154" i="57" s="1"/>
  <c r="M154" i="57"/>
  <c r="K154" i="57"/>
  <c r="L154" i="57" s="1"/>
  <c r="J154" i="57"/>
  <c r="I154" i="57"/>
  <c r="H154" i="57"/>
  <c r="G154" i="57"/>
  <c r="F154" i="57"/>
  <c r="E154" i="57"/>
  <c r="B154" i="57"/>
  <c r="A154" i="57"/>
  <c r="C154" i="57" s="1"/>
  <c r="D154" i="57" s="1"/>
  <c r="AI153" i="57"/>
  <c r="AJ153" i="57" s="1"/>
  <c r="AG153" i="57"/>
  <c r="AH153" i="57" s="1"/>
  <c r="AE153" i="57"/>
  <c r="AF153" i="57" s="1"/>
  <c r="AD153" i="57"/>
  <c r="AC153" i="57"/>
  <c r="AA153" i="57"/>
  <c r="AB153" i="57" s="1"/>
  <c r="Z153" i="57"/>
  <c r="Y153" i="57"/>
  <c r="U153" i="57"/>
  <c r="V153" i="57" s="1"/>
  <c r="S153" i="57"/>
  <c r="T153" i="57" s="1"/>
  <c r="R153" i="57"/>
  <c r="Q153" i="57"/>
  <c r="O153" i="57"/>
  <c r="P153" i="57" s="1"/>
  <c r="N153" i="57"/>
  <c r="M153" i="57"/>
  <c r="J153" i="57"/>
  <c r="I153" i="57"/>
  <c r="K153" i="57" s="1"/>
  <c r="L153" i="57" s="1"/>
  <c r="E153" i="57"/>
  <c r="A153" i="57"/>
  <c r="B153" i="57" s="1"/>
  <c r="AI152" i="57"/>
  <c r="AJ152" i="57" s="1"/>
  <c r="AH152" i="57"/>
  <c r="AG152" i="57"/>
  <c r="AC152" i="57"/>
  <c r="AE152" i="57" s="1"/>
  <c r="AF152" i="57" s="1"/>
  <c r="Y152" i="57"/>
  <c r="Z152" i="57" s="1"/>
  <c r="U152" i="57"/>
  <c r="W152" i="57" s="1"/>
  <c r="X152" i="57" s="1"/>
  <c r="T152" i="57"/>
  <c r="S152" i="57"/>
  <c r="R152" i="57"/>
  <c r="Q152" i="57"/>
  <c r="O152" i="57"/>
  <c r="P152" i="57" s="1"/>
  <c r="N152" i="57"/>
  <c r="M152" i="57"/>
  <c r="K152" i="57"/>
  <c r="L152" i="57" s="1"/>
  <c r="J152" i="57"/>
  <c r="I152" i="57"/>
  <c r="F152" i="57"/>
  <c r="E152" i="57"/>
  <c r="G152" i="57" s="1"/>
  <c r="H152" i="57" s="1"/>
  <c r="C152" i="57"/>
  <c r="D152" i="57" s="1"/>
  <c r="B152" i="57"/>
  <c r="A152" i="57"/>
  <c r="AG151" i="57"/>
  <c r="AI151" i="57" s="1"/>
  <c r="AJ151" i="57" s="1"/>
  <c r="AD151" i="57"/>
  <c r="AC151" i="57"/>
  <c r="AE151" i="57" s="1"/>
  <c r="AF151" i="57" s="1"/>
  <c r="Y151" i="57"/>
  <c r="AA151" i="57" s="1"/>
  <c r="AB151" i="57" s="1"/>
  <c r="X151" i="57"/>
  <c r="W151" i="57"/>
  <c r="V151" i="57"/>
  <c r="U151" i="57"/>
  <c r="Q151" i="57"/>
  <c r="S151" i="57" s="1"/>
  <c r="T151" i="57" s="1"/>
  <c r="O151" i="57"/>
  <c r="P151" i="57" s="1"/>
  <c r="N151" i="57"/>
  <c r="M151" i="57"/>
  <c r="I151" i="57"/>
  <c r="J151" i="57" s="1"/>
  <c r="G151" i="57"/>
  <c r="H151" i="57" s="1"/>
  <c r="F151" i="57"/>
  <c r="E151" i="57"/>
  <c r="A151" i="57"/>
  <c r="C151" i="57" s="1"/>
  <c r="D151" i="57" s="1"/>
  <c r="AG150" i="57"/>
  <c r="AI150" i="57" s="1"/>
  <c r="AJ150" i="57" s="1"/>
  <c r="AE150" i="57"/>
  <c r="AF150" i="57" s="1"/>
  <c r="AD150" i="57"/>
  <c r="AC150" i="57"/>
  <c r="AA150" i="57"/>
  <c r="AB150" i="57" s="1"/>
  <c r="Z150" i="57"/>
  <c r="Y150" i="57"/>
  <c r="U150" i="57"/>
  <c r="T150" i="57"/>
  <c r="Q150" i="57"/>
  <c r="S150" i="57" s="1"/>
  <c r="M150" i="57"/>
  <c r="O150" i="57" s="1"/>
  <c r="P150" i="57" s="1"/>
  <c r="K150" i="57"/>
  <c r="L150" i="57" s="1"/>
  <c r="J150" i="57"/>
  <c r="I150" i="57"/>
  <c r="G150" i="57"/>
  <c r="H150" i="57" s="1"/>
  <c r="E150" i="57"/>
  <c r="F150" i="57" s="1"/>
  <c r="A150" i="57"/>
  <c r="C150" i="57" s="1"/>
  <c r="D150" i="57" s="1"/>
  <c r="AI149" i="57"/>
  <c r="AJ149" i="57" s="1"/>
  <c r="AH149" i="57"/>
  <c r="AG149" i="57"/>
  <c r="AF149" i="57"/>
  <c r="AE149" i="57"/>
  <c r="AD149" i="57"/>
  <c r="AC149" i="57"/>
  <c r="AB149" i="57"/>
  <c r="AA149" i="57"/>
  <c r="Z149" i="57"/>
  <c r="Y149" i="57"/>
  <c r="U149" i="57"/>
  <c r="S149" i="57"/>
  <c r="T149" i="57" s="1"/>
  <c r="Q149" i="57"/>
  <c r="R149" i="57" s="1"/>
  <c r="O149" i="57"/>
  <c r="P149" i="57" s="1"/>
  <c r="N149" i="57"/>
  <c r="M149" i="57"/>
  <c r="I149" i="57"/>
  <c r="K149" i="57" s="1"/>
  <c r="L149" i="57" s="1"/>
  <c r="E149" i="57"/>
  <c r="G149" i="57" s="1"/>
  <c r="H149" i="57" s="1"/>
  <c r="A149" i="57"/>
  <c r="AJ148" i="57"/>
  <c r="AI148" i="57"/>
  <c r="AH148" i="57"/>
  <c r="AG148" i="57"/>
  <c r="AC148" i="57"/>
  <c r="AE148" i="57" s="1"/>
  <c r="AF148" i="57" s="1"/>
  <c r="Y148" i="57"/>
  <c r="W148" i="57"/>
  <c r="X148" i="57" s="1"/>
  <c r="U148" i="57"/>
  <c r="V148" i="57" s="1"/>
  <c r="T148" i="57"/>
  <c r="S148" i="57"/>
  <c r="R148" i="57"/>
  <c r="Q148" i="57"/>
  <c r="O148" i="57"/>
  <c r="P148" i="57" s="1"/>
  <c r="N148" i="57"/>
  <c r="M148" i="57"/>
  <c r="L148" i="57"/>
  <c r="K148" i="57"/>
  <c r="I148" i="57"/>
  <c r="J148" i="57" s="1"/>
  <c r="E148" i="57"/>
  <c r="D148" i="57"/>
  <c r="C148" i="57"/>
  <c r="B148" i="57"/>
  <c r="A148" i="57"/>
  <c r="AG147" i="57"/>
  <c r="AI147" i="57" s="1"/>
  <c r="AJ147" i="57" s="1"/>
  <c r="AF147" i="57"/>
  <c r="AE147" i="57"/>
  <c r="AD147" i="57"/>
  <c r="AC147" i="57"/>
  <c r="Y147" i="57"/>
  <c r="X147" i="57"/>
  <c r="W147" i="57"/>
  <c r="V147" i="57"/>
  <c r="U147" i="57"/>
  <c r="Q147" i="57"/>
  <c r="R147" i="57" s="1"/>
  <c r="O147" i="57"/>
  <c r="P147" i="57" s="1"/>
  <c r="N147" i="57"/>
  <c r="M147" i="57"/>
  <c r="I147" i="57"/>
  <c r="G147" i="57"/>
  <c r="H147" i="57" s="1"/>
  <c r="F147" i="57"/>
  <c r="E147" i="57"/>
  <c r="D147" i="57"/>
  <c r="C147" i="57"/>
  <c r="B147" i="57"/>
  <c r="A147" i="57"/>
  <c r="AH146" i="57"/>
  <c r="AG146" i="57"/>
  <c r="AI146" i="57" s="1"/>
  <c r="AJ146" i="57" s="1"/>
  <c r="AE146" i="57"/>
  <c r="AF146" i="57" s="1"/>
  <c r="AC146" i="57"/>
  <c r="AD146" i="57" s="1"/>
  <c r="AA146" i="57"/>
  <c r="AB146" i="57" s="1"/>
  <c r="Z146" i="57"/>
  <c r="Y146" i="57"/>
  <c r="U146" i="57"/>
  <c r="W146" i="57" s="1"/>
  <c r="X146" i="57" s="1"/>
  <c r="S146" i="57"/>
  <c r="T146" i="57" s="1"/>
  <c r="R146" i="57"/>
  <c r="Q146" i="57"/>
  <c r="O146" i="57"/>
  <c r="P146" i="57" s="1"/>
  <c r="N146" i="57"/>
  <c r="M146" i="57"/>
  <c r="K146" i="57"/>
  <c r="L146" i="57" s="1"/>
  <c r="J146" i="57"/>
  <c r="I146" i="57"/>
  <c r="H146" i="57"/>
  <c r="G146" i="57"/>
  <c r="F146" i="57"/>
  <c r="E146" i="57"/>
  <c r="A146" i="57"/>
  <c r="C146" i="57" s="1"/>
  <c r="D146" i="57" s="1"/>
  <c r="AI145" i="57"/>
  <c r="AJ145" i="57" s="1"/>
  <c r="AH145" i="57"/>
  <c r="AG145" i="57"/>
  <c r="AE145" i="57"/>
  <c r="AF145" i="57" s="1"/>
  <c r="AD145" i="57"/>
  <c r="AC145" i="57"/>
  <c r="Y145" i="57"/>
  <c r="AA145" i="57" s="1"/>
  <c r="AB145" i="57" s="1"/>
  <c r="X145" i="57"/>
  <c r="W145" i="57"/>
  <c r="U145" i="57"/>
  <c r="V145" i="57" s="1"/>
  <c r="Q145" i="57"/>
  <c r="S145" i="57" s="1"/>
  <c r="T145" i="57" s="1"/>
  <c r="P145" i="57"/>
  <c r="O145" i="57"/>
  <c r="N145" i="57"/>
  <c r="M145" i="57"/>
  <c r="L145" i="57"/>
  <c r="I145" i="57"/>
  <c r="K145" i="57" s="1"/>
  <c r="G145" i="57"/>
  <c r="H145" i="57" s="1"/>
  <c r="F145" i="57"/>
  <c r="E145" i="57"/>
  <c r="B145" i="57"/>
  <c r="A145" i="57"/>
  <c r="C145" i="57" s="1"/>
  <c r="D145" i="57" s="1"/>
  <c r="AI144" i="57"/>
  <c r="AJ144" i="57" s="1"/>
  <c r="AH144" i="57"/>
  <c r="AG144" i="57"/>
  <c r="AE144" i="57"/>
  <c r="AF144" i="57" s="1"/>
  <c r="AC144" i="57"/>
  <c r="AD144" i="57" s="1"/>
  <c r="AA144" i="57"/>
  <c r="AB144" i="57" s="1"/>
  <c r="Y144" i="57"/>
  <c r="Z144" i="57" s="1"/>
  <c r="V144" i="57"/>
  <c r="U144" i="57"/>
  <c r="W144" i="57" s="1"/>
  <c r="X144" i="57" s="1"/>
  <c r="S144" i="57"/>
  <c r="T144" i="57" s="1"/>
  <c r="R144" i="57"/>
  <c r="Q144" i="57"/>
  <c r="O144" i="57"/>
  <c r="P144" i="57" s="1"/>
  <c r="M144" i="57"/>
  <c r="N144" i="57" s="1"/>
  <c r="I144" i="57"/>
  <c r="K144" i="57" s="1"/>
  <c r="L144" i="57" s="1"/>
  <c r="G144" i="57"/>
  <c r="H144" i="57" s="1"/>
  <c r="E144" i="57"/>
  <c r="F144" i="57" s="1"/>
  <c r="D144" i="57"/>
  <c r="C144" i="57"/>
  <c r="B144" i="57"/>
  <c r="A144" i="57"/>
  <c r="AG139" i="57"/>
  <c r="AC139" i="57"/>
  <c r="AA139" i="57"/>
  <c r="AB139" i="57" s="1"/>
  <c r="Y139" i="57"/>
  <c r="Z139" i="57" s="1"/>
  <c r="W139" i="57"/>
  <c r="X139" i="57" s="1"/>
  <c r="V139" i="57"/>
  <c r="U139" i="57"/>
  <c r="S139" i="57"/>
  <c r="T139" i="57" s="1"/>
  <c r="Q139" i="57"/>
  <c r="R139" i="57" s="1"/>
  <c r="M139" i="57"/>
  <c r="K139" i="57"/>
  <c r="L139" i="57" s="1"/>
  <c r="J139" i="57"/>
  <c r="I139" i="57"/>
  <c r="G139" i="57"/>
  <c r="H139" i="57" s="1"/>
  <c r="F139" i="57"/>
  <c r="E139" i="57"/>
  <c r="B139" i="57"/>
  <c r="A139" i="57"/>
  <c r="C139" i="57" s="1"/>
  <c r="D139" i="57" s="1"/>
  <c r="AG138" i="57"/>
  <c r="AC138" i="57"/>
  <c r="AA138" i="57"/>
  <c r="AB138" i="57" s="1"/>
  <c r="Z138" i="57"/>
  <c r="Y138" i="57"/>
  <c r="W138" i="57"/>
  <c r="X138" i="57" s="1"/>
  <c r="V138" i="57"/>
  <c r="U138" i="57"/>
  <c r="Q138" i="57"/>
  <c r="M138" i="57"/>
  <c r="N138" i="57" s="1"/>
  <c r="K138" i="57"/>
  <c r="L138" i="57" s="1"/>
  <c r="J138" i="57"/>
  <c r="I138" i="57"/>
  <c r="E138" i="57"/>
  <c r="G138" i="57" s="1"/>
  <c r="H138" i="57" s="1"/>
  <c r="A138" i="57"/>
  <c r="AJ137" i="57"/>
  <c r="AI137" i="57"/>
  <c r="AG137" i="57"/>
  <c r="AH137" i="57" s="1"/>
  <c r="AE137" i="57"/>
  <c r="AF137" i="57" s="1"/>
  <c r="AD137" i="57"/>
  <c r="AC137" i="57"/>
  <c r="AB137" i="57"/>
  <c r="AA137" i="57"/>
  <c r="Y137" i="57"/>
  <c r="Z137" i="57" s="1"/>
  <c r="U137" i="57"/>
  <c r="Q137" i="57"/>
  <c r="S137" i="57" s="1"/>
  <c r="T137" i="57" s="1"/>
  <c r="O137" i="57"/>
  <c r="P137" i="57" s="1"/>
  <c r="N137" i="57"/>
  <c r="M137" i="57"/>
  <c r="I137" i="57"/>
  <c r="K137" i="57" s="1"/>
  <c r="L137" i="57" s="1"/>
  <c r="E137" i="57"/>
  <c r="C137" i="57"/>
  <c r="D137" i="57" s="1"/>
  <c r="A137" i="57"/>
  <c r="B137" i="57" s="1"/>
  <c r="AI136" i="57"/>
  <c r="AJ136" i="57" s="1"/>
  <c r="AH136" i="57"/>
  <c r="AG136" i="57"/>
  <c r="AC136" i="57"/>
  <c r="Y136" i="57"/>
  <c r="V136" i="57"/>
  <c r="U136" i="57"/>
  <c r="W136" i="57" s="1"/>
  <c r="X136" i="57" s="1"/>
  <c r="S136" i="57"/>
  <c r="T136" i="57" s="1"/>
  <c r="R136" i="57"/>
  <c r="Q136" i="57"/>
  <c r="O136" i="57"/>
  <c r="P136" i="57" s="1"/>
  <c r="M136" i="57"/>
  <c r="N136" i="57" s="1"/>
  <c r="I136" i="57"/>
  <c r="H136" i="57"/>
  <c r="G136" i="57"/>
  <c r="E136" i="57"/>
  <c r="F136" i="57" s="1"/>
  <c r="D136" i="57"/>
  <c r="C136" i="57"/>
  <c r="B136" i="57"/>
  <c r="A136" i="57"/>
  <c r="AH135" i="57"/>
  <c r="AG135" i="57"/>
  <c r="AI135" i="57" s="1"/>
  <c r="AJ135" i="57" s="1"/>
  <c r="AC135" i="57"/>
  <c r="Z135" i="57"/>
  <c r="Y135" i="57"/>
  <c r="AA135" i="57" s="1"/>
  <c r="AB135" i="57" s="1"/>
  <c r="W135" i="57"/>
  <c r="X135" i="57" s="1"/>
  <c r="V135" i="57"/>
  <c r="U135" i="57"/>
  <c r="R135" i="57"/>
  <c r="Q135" i="57"/>
  <c r="S135" i="57" s="1"/>
  <c r="T135" i="57" s="1"/>
  <c r="M135" i="57"/>
  <c r="K135" i="57"/>
  <c r="L135" i="57" s="1"/>
  <c r="I135" i="57"/>
  <c r="J135" i="57" s="1"/>
  <c r="G135" i="57"/>
  <c r="H135" i="57" s="1"/>
  <c r="F135" i="57"/>
  <c r="E135" i="57"/>
  <c r="D135" i="57"/>
  <c r="B135" i="57"/>
  <c r="A135" i="57"/>
  <c r="C135" i="57" s="1"/>
  <c r="AG134" i="57"/>
  <c r="AC134" i="57"/>
  <c r="AD134" i="57" s="1"/>
  <c r="AB134" i="57"/>
  <c r="AA134" i="57"/>
  <c r="Z134" i="57"/>
  <c r="Y134" i="57"/>
  <c r="U134" i="57"/>
  <c r="W134" i="57" s="1"/>
  <c r="X134" i="57" s="1"/>
  <c r="Q134" i="57"/>
  <c r="N134" i="57"/>
  <c r="M134" i="57"/>
  <c r="O134" i="57" s="1"/>
  <c r="P134" i="57" s="1"/>
  <c r="K134" i="57"/>
  <c r="L134" i="57" s="1"/>
  <c r="J134" i="57"/>
  <c r="I134" i="57"/>
  <c r="G134" i="57"/>
  <c r="H134" i="57" s="1"/>
  <c r="E134" i="57"/>
  <c r="F134" i="57" s="1"/>
  <c r="A134" i="57"/>
  <c r="AJ133" i="57"/>
  <c r="AG133" i="57"/>
  <c r="AI133" i="57" s="1"/>
  <c r="AE133" i="57"/>
  <c r="AF133" i="57" s="1"/>
  <c r="AD133" i="57"/>
  <c r="AC133" i="57"/>
  <c r="AB133" i="57"/>
  <c r="AA133" i="57"/>
  <c r="Y133" i="57"/>
  <c r="Z133" i="57" s="1"/>
  <c r="U133" i="57"/>
  <c r="Q133" i="57"/>
  <c r="S133" i="57" s="1"/>
  <c r="T133" i="57" s="1"/>
  <c r="P133" i="57"/>
  <c r="O133" i="57"/>
  <c r="N133" i="57"/>
  <c r="M133" i="57"/>
  <c r="I133" i="57"/>
  <c r="K133" i="57" s="1"/>
  <c r="L133" i="57" s="1"/>
  <c r="E133" i="57"/>
  <c r="A133" i="57"/>
  <c r="C133" i="57" s="1"/>
  <c r="D133" i="57" s="1"/>
  <c r="AJ132" i="57"/>
  <c r="AI132" i="57"/>
  <c r="AH132" i="57"/>
  <c r="AG132" i="57"/>
  <c r="AC132" i="57"/>
  <c r="Y132" i="57"/>
  <c r="X132" i="57"/>
  <c r="W132" i="57"/>
  <c r="U132" i="57"/>
  <c r="V132" i="57" s="1"/>
  <c r="S132" i="57"/>
  <c r="T132" i="57" s="1"/>
  <c r="R132" i="57"/>
  <c r="Q132" i="57"/>
  <c r="P132" i="57"/>
  <c r="M132" i="57"/>
  <c r="O132" i="57" s="1"/>
  <c r="I132" i="57"/>
  <c r="G132" i="57"/>
  <c r="H132" i="57" s="1"/>
  <c r="F132" i="57"/>
  <c r="E132" i="57"/>
  <c r="C132" i="57"/>
  <c r="D132" i="57" s="1"/>
  <c r="B132" i="57"/>
  <c r="A132" i="57"/>
  <c r="AI131" i="57"/>
  <c r="AJ131" i="57" s="1"/>
  <c r="AG131" i="57"/>
  <c r="AH131" i="57" s="1"/>
  <c r="AC131" i="57"/>
  <c r="AA131" i="57"/>
  <c r="AB131" i="57" s="1"/>
  <c r="Y131" i="57"/>
  <c r="Z131" i="57" s="1"/>
  <c r="W131" i="57"/>
  <c r="X131" i="57" s="1"/>
  <c r="V131" i="57"/>
  <c r="U131" i="57"/>
  <c r="S131" i="57"/>
  <c r="T131" i="57" s="1"/>
  <c r="R131" i="57"/>
  <c r="Q131" i="57"/>
  <c r="M131" i="57"/>
  <c r="K131" i="57"/>
  <c r="L131" i="57" s="1"/>
  <c r="I131" i="57"/>
  <c r="J131" i="57" s="1"/>
  <c r="H131" i="57"/>
  <c r="G131" i="57"/>
  <c r="F131" i="57"/>
  <c r="E131" i="57"/>
  <c r="A131" i="57"/>
  <c r="C131" i="57" s="1"/>
  <c r="D131" i="57" s="1"/>
  <c r="AG130" i="57"/>
  <c r="AE130" i="57"/>
  <c r="AF130" i="57" s="1"/>
  <c r="AD130" i="57"/>
  <c r="AC130" i="57"/>
  <c r="AA130" i="57"/>
  <c r="AB130" i="57" s="1"/>
  <c r="Z130" i="57"/>
  <c r="Y130" i="57"/>
  <c r="W130" i="57"/>
  <c r="X130" i="57" s="1"/>
  <c r="U130" i="57"/>
  <c r="V130" i="57" s="1"/>
  <c r="Q130" i="57"/>
  <c r="O130" i="57"/>
  <c r="P130" i="57" s="1"/>
  <c r="M130" i="57"/>
  <c r="N130" i="57" s="1"/>
  <c r="K130" i="57"/>
  <c r="L130" i="57" s="1"/>
  <c r="J130" i="57"/>
  <c r="I130" i="57"/>
  <c r="F130" i="57"/>
  <c r="E130" i="57"/>
  <c r="G130" i="57" s="1"/>
  <c r="H130" i="57" s="1"/>
  <c r="A130" i="57"/>
  <c r="AI129" i="57"/>
  <c r="AJ129" i="57" s="1"/>
  <c r="AH129" i="57"/>
  <c r="AG129" i="57"/>
  <c r="AF129" i="57"/>
  <c r="AE129" i="57"/>
  <c r="AD129" i="57"/>
  <c r="AC129" i="57"/>
  <c r="Y129" i="57"/>
  <c r="AA129" i="57" s="1"/>
  <c r="AB129" i="57" s="1"/>
  <c r="U129" i="57"/>
  <c r="R129" i="57"/>
  <c r="Q129" i="57"/>
  <c r="S129" i="57" s="1"/>
  <c r="T129" i="57" s="1"/>
  <c r="P129" i="57"/>
  <c r="O129" i="57"/>
  <c r="N129" i="57"/>
  <c r="M129" i="57"/>
  <c r="L129" i="57"/>
  <c r="K129" i="57"/>
  <c r="I129" i="57"/>
  <c r="J129" i="57" s="1"/>
  <c r="E129" i="57"/>
  <c r="D129" i="57"/>
  <c r="C129" i="57"/>
  <c r="A129" i="57"/>
  <c r="B129" i="57" s="1"/>
  <c r="AI128" i="57"/>
  <c r="AJ128" i="57" s="1"/>
  <c r="AH128" i="57"/>
  <c r="AG128" i="57"/>
  <c r="AC128" i="57"/>
  <c r="AE128" i="57" s="1"/>
  <c r="AF128" i="57" s="1"/>
  <c r="Y128" i="57"/>
  <c r="U128" i="57"/>
  <c r="W128" i="57" s="1"/>
  <c r="X128" i="57" s="1"/>
  <c r="S128" i="57"/>
  <c r="T128" i="57" s="1"/>
  <c r="R128" i="57"/>
  <c r="Q128" i="57"/>
  <c r="N128" i="57"/>
  <c r="M128" i="57"/>
  <c r="O128" i="57" s="1"/>
  <c r="P128" i="57" s="1"/>
  <c r="I128" i="57"/>
  <c r="G128" i="57"/>
  <c r="H128" i="57" s="1"/>
  <c r="F128" i="57"/>
  <c r="E128" i="57"/>
  <c r="D128" i="57"/>
  <c r="C128" i="57"/>
  <c r="B128" i="57"/>
  <c r="A128" i="57"/>
  <c r="AI127" i="57"/>
  <c r="AJ127" i="57" s="1"/>
  <c r="AH127" i="57"/>
  <c r="AG127" i="57"/>
  <c r="AC127" i="57"/>
  <c r="Y127" i="57"/>
  <c r="Z127" i="57" s="1"/>
  <c r="W127" i="57"/>
  <c r="X127" i="57" s="1"/>
  <c r="V127" i="57"/>
  <c r="U127" i="57"/>
  <c r="Q127" i="57"/>
  <c r="M127" i="57"/>
  <c r="K127" i="57"/>
  <c r="L127" i="57" s="1"/>
  <c r="I127" i="57"/>
  <c r="J127" i="57" s="1"/>
  <c r="G127" i="57"/>
  <c r="H127" i="57" s="1"/>
  <c r="F127" i="57"/>
  <c r="E127" i="57"/>
  <c r="D127" i="57"/>
  <c r="C127" i="57"/>
  <c r="A127" i="57"/>
  <c r="B127" i="57" s="1"/>
  <c r="AG126" i="57"/>
  <c r="AE126" i="57"/>
  <c r="AF126" i="57" s="1"/>
  <c r="AD126" i="57"/>
  <c r="AC126" i="57"/>
  <c r="AA126" i="57"/>
  <c r="AB126" i="57" s="1"/>
  <c r="Z126" i="57"/>
  <c r="Y126" i="57"/>
  <c r="W126" i="57"/>
  <c r="X126" i="57" s="1"/>
  <c r="V126" i="57"/>
  <c r="U126" i="57"/>
  <c r="Q126" i="57"/>
  <c r="O126" i="57"/>
  <c r="P126" i="57" s="1"/>
  <c r="N126" i="57"/>
  <c r="M126" i="57"/>
  <c r="K126" i="57"/>
  <c r="L126" i="57" s="1"/>
  <c r="J126" i="57"/>
  <c r="I126" i="57"/>
  <c r="G126" i="57"/>
  <c r="H126" i="57" s="1"/>
  <c r="E126" i="57"/>
  <c r="F126" i="57" s="1"/>
  <c r="A126" i="57"/>
  <c r="AH125" i="57"/>
  <c r="AG125" i="57"/>
  <c r="AI125" i="57" s="1"/>
  <c r="AJ125" i="57" s="1"/>
  <c r="AE125" i="57"/>
  <c r="AF125" i="57" s="1"/>
  <c r="AD125" i="57"/>
  <c r="AC125" i="57"/>
  <c r="Y125" i="57"/>
  <c r="U125" i="57"/>
  <c r="T125" i="57"/>
  <c r="S125" i="57"/>
  <c r="Q125" i="57"/>
  <c r="R125" i="57" s="1"/>
  <c r="O125" i="57"/>
  <c r="P125" i="57" s="1"/>
  <c r="N125" i="57"/>
  <c r="M125" i="57"/>
  <c r="L125" i="57"/>
  <c r="K125" i="57"/>
  <c r="J125" i="57"/>
  <c r="I125" i="57"/>
  <c r="E125" i="57"/>
  <c r="B125" i="57"/>
  <c r="A125" i="57"/>
  <c r="C125" i="57" s="1"/>
  <c r="D125" i="57" s="1"/>
  <c r="AI124" i="57"/>
  <c r="AJ124" i="57" s="1"/>
  <c r="AH124" i="57"/>
  <c r="AG124" i="57"/>
  <c r="AC124" i="57"/>
  <c r="AE124" i="57" s="1"/>
  <c r="AF124" i="57" s="1"/>
  <c r="Y124" i="57"/>
  <c r="W124" i="57"/>
  <c r="X124" i="57" s="1"/>
  <c r="V124" i="57"/>
  <c r="U124" i="57"/>
  <c r="S124" i="57"/>
  <c r="T124" i="57" s="1"/>
  <c r="R124" i="57"/>
  <c r="Q124" i="57"/>
  <c r="M124" i="57"/>
  <c r="I124" i="57"/>
  <c r="E124" i="57"/>
  <c r="F124" i="57" s="1"/>
  <c r="D124" i="57"/>
  <c r="C124" i="57"/>
  <c r="B124" i="57"/>
  <c r="A124" i="57"/>
  <c r="AG123" i="57"/>
  <c r="AI123" i="57" s="1"/>
  <c r="AJ123" i="57" s="1"/>
  <c r="AC123" i="57"/>
  <c r="Z123" i="57"/>
  <c r="Y123" i="57"/>
  <c r="AA123" i="57" s="1"/>
  <c r="AB123" i="57" s="1"/>
  <c r="W123" i="57"/>
  <c r="X123" i="57" s="1"/>
  <c r="V123" i="57"/>
  <c r="U123" i="57"/>
  <c r="T123" i="57"/>
  <c r="S123" i="57"/>
  <c r="Q123" i="57"/>
  <c r="R123" i="57" s="1"/>
  <c r="M123" i="57"/>
  <c r="K123" i="57"/>
  <c r="L123" i="57" s="1"/>
  <c r="I123" i="57"/>
  <c r="J123" i="57" s="1"/>
  <c r="G123" i="57"/>
  <c r="H123" i="57" s="1"/>
  <c r="F123" i="57"/>
  <c r="E123" i="57"/>
  <c r="A123" i="57"/>
  <c r="C123" i="57" s="1"/>
  <c r="D123" i="57" s="1"/>
  <c r="AG122" i="57"/>
  <c r="AC122" i="57"/>
  <c r="AE122" i="57" s="1"/>
  <c r="AF122" i="57" s="1"/>
  <c r="AB122" i="57"/>
  <c r="AA122" i="57"/>
  <c r="Z122" i="57"/>
  <c r="Y122" i="57"/>
  <c r="U122" i="57"/>
  <c r="W122" i="57" s="1"/>
  <c r="X122" i="57" s="1"/>
  <c r="Q122" i="57"/>
  <c r="N122" i="57"/>
  <c r="M122" i="57"/>
  <c r="O122" i="57" s="1"/>
  <c r="P122" i="57" s="1"/>
  <c r="K122" i="57"/>
  <c r="L122" i="57" s="1"/>
  <c r="J122" i="57"/>
  <c r="I122" i="57"/>
  <c r="G122" i="57"/>
  <c r="H122" i="57" s="1"/>
  <c r="E122" i="57"/>
  <c r="F122" i="57" s="1"/>
  <c r="A122" i="57"/>
  <c r="AI121" i="57"/>
  <c r="AJ121" i="57" s="1"/>
  <c r="AG121" i="57"/>
  <c r="AH121" i="57" s="1"/>
  <c r="AE121" i="57"/>
  <c r="AF121" i="57" s="1"/>
  <c r="AD121" i="57"/>
  <c r="AC121" i="57"/>
  <c r="Y121" i="57"/>
  <c r="Z121" i="57" s="1"/>
  <c r="U121" i="57"/>
  <c r="T121" i="57"/>
  <c r="S121" i="57"/>
  <c r="R121" i="57"/>
  <c r="Q121" i="57"/>
  <c r="O121" i="57"/>
  <c r="P121" i="57" s="1"/>
  <c r="N121" i="57"/>
  <c r="M121" i="57"/>
  <c r="I121" i="57"/>
  <c r="K121" i="57" s="1"/>
  <c r="L121" i="57" s="1"/>
  <c r="E121" i="57"/>
  <c r="A121" i="57"/>
  <c r="C121" i="57" s="1"/>
  <c r="D121" i="57" s="1"/>
  <c r="AI120" i="57"/>
  <c r="AJ120" i="57" s="1"/>
  <c r="AH120" i="57"/>
  <c r="AG120" i="57"/>
  <c r="AE120" i="57"/>
  <c r="AF120" i="57" s="1"/>
  <c r="AC120" i="57"/>
  <c r="AD120" i="57" s="1"/>
  <c r="Y120" i="57"/>
  <c r="W120" i="57"/>
  <c r="X120" i="57" s="1"/>
  <c r="U120" i="57"/>
  <c r="V120" i="57" s="1"/>
  <c r="S120" i="57"/>
  <c r="T120" i="57" s="1"/>
  <c r="R120" i="57"/>
  <c r="Q120" i="57"/>
  <c r="M120" i="57"/>
  <c r="O120" i="57" s="1"/>
  <c r="P120" i="57" s="1"/>
  <c r="I120" i="57"/>
  <c r="G120" i="57"/>
  <c r="H120" i="57" s="1"/>
  <c r="F120" i="57"/>
  <c r="E120" i="57"/>
  <c r="C120" i="57"/>
  <c r="D120" i="57" s="1"/>
  <c r="B120" i="57"/>
  <c r="A120" i="57"/>
  <c r="AJ119" i="57"/>
  <c r="AI119" i="57"/>
  <c r="AG119" i="57"/>
  <c r="AH119" i="57" s="1"/>
  <c r="AC119" i="57"/>
  <c r="AA119" i="57"/>
  <c r="AB119" i="57" s="1"/>
  <c r="Y119" i="57"/>
  <c r="Z119" i="57" s="1"/>
  <c r="U119" i="57"/>
  <c r="T119" i="57"/>
  <c r="S119" i="57"/>
  <c r="R119" i="57"/>
  <c r="Q119" i="57"/>
  <c r="M119" i="57"/>
  <c r="I119" i="57"/>
  <c r="K119" i="57" s="1"/>
  <c r="L119" i="57" s="1"/>
  <c r="H119" i="57"/>
  <c r="G119" i="57"/>
  <c r="E119" i="57"/>
  <c r="F119" i="57" s="1"/>
  <c r="A119" i="57"/>
  <c r="C119" i="57" s="1"/>
  <c r="D119" i="57" s="1"/>
  <c r="AG118" i="57"/>
  <c r="AD118" i="57"/>
  <c r="AC118" i="57"/>
  <c r="AE118" i="57" s="1"/>
  <c r="AF118" i="57" s="1"/>
  <c r="AB118" i="57"/>
  <c r="Y118" i="57"/>
  <c r="AA118" i="57" s="1"/>
  <c r="U118" i="57"/>
  <c r="V118" i="57" s="1"/>
  <c r="Q118" i="57"/>
  <c r="P118" i="57"/>
  <c r="O118" i="57"/>
  <c r="M118" i="57"/>
  <c r="N118" i="57" s="1"/>
  <c r="I118" i="57"/>
  <c r="H118" i="57"/>
  <c r="E118" i="57"/>
  <c r="G118" i="57" s="1"/>
  <c r="A118" i="57"/>
  <c r="AI117" i="57"/>
  <c r="AJ117" i="57" s="1"/>
  <c r="AG117" i="57"/>
  <c r="AH117" i="57" s="1"/>
  <c r="AC117" i="57"/>
  <c r="AE117" i="57" s="1"/>
  <c r="AF117" i="57" s="1"/>
  <c r="Y117" i="57"/>
  <c r="AA117" i="57" s="1"/>
  <c r="AB117" i="57" s="1"/>
  <c r="U117" i="57"/>
  <c r="R117" i="57"/>
  <c r="Q117" i="57"/>
  <c r="S117" i="57" s="1"/>
  <c r="T117" i="57" s="1"/>
  <c r="O117" i="57"/>
  <c r="P117" i="57" s="1"/>
  <c r="M117" i="57"/>
  <c r="N117" i="57" s="1"/>
  <c r="I117" i="57"/>
  <c r="K117" i="57" s="1"/>
  <c r="L117" i="57" s="1"/>
  <c r="E117" i="57"/>
  <c r="D117" i="57"/>
  <c r="C117" i="57"/>
  <c r="A117" i="57"/>
  <c r="B117" i="57" s="1"/>
  <c r="AG116" i="57"/>
  <c r="AI116" i="57" s="1"/>
  <c r="AJ116" i="57" s="1"/>
  <c r="AC116" i="57"/>
  <c r="Y116" i="57"/>
  <c r="W116" i="57"/>
  <c r="X116" i="57" s="1"/>
  <c r="U116" i="57"/>
  <c r="V116" i="57" s="1"/>
  <c r="Q116" i="57"/>
  <c r="S116" i="57" s="1"/>
  <c r="T116" i="57" s="1"/>
  <c r="P116" i="57"/>
  <c r="O116" i="57"/>
  <c r="M116" i="57"/>
  <c r="N116" i="57" s="1"/>
  <c r="I116" i="57"/>
  <c r="H116" i="57"/>
  <c r="G116" i="57"/>
  <c r="F116" i="57"/>
  <c r="E116" i="57"/>
  <c r="A116" i="57"/>
  <c r="B116" i="57" s="1"/>
  <c r="AG115" i="57"/>
  <c r="AC115" i="57"/>
  <c r="AB115" i="57"/>
  <c r="Z115" i="57"/>
  <c r="Y115" i="57"/>
  <c r="AA115" i="57" s="1"/>
  <c r="W115" i="57"/>
  <c r="X115" i="57" s="1"/>
  <c r="V115" i="57"/>
  <c r="U115" i="57"/>
  <c r="R115" i="57"/>
  <c r="Q115" i="57"/>
  <c r="S115" i="57" s="1"/>
  <c r="T115" i="57" s="1"/>
  <c r="M115" i="57"/>
  <c r="I115" i="57"/>
  <c r="K115" i="57" s="1"/>
  <c r="L115" i="57" s="1"/>
  <c r="E115" i="57"/>
  <c r="F115" i="57" s="1"/>
  <c r="D115" i="57"/>
  <c r="C115" i="57"/>
  <c r="A115" i="57"/>
  <c r="B115" i="57" s="1"/>
  <c r="AG114" i="57"/>
  <c r="AE114" i="57"/>
  <c r="AF114" i="57" s="1"/>
  <c r="AC114" i="57"/>
  <c r="AD114" i="57" s="1"/>
  <c r="AB114" i="57"/>
  <c r="AA114" i="57"/>
  <c r="Y114" i="57"/>
  <c r="Z114" i="57" s="1"/>
  <c r="U114" i="57"/>
  <c r="V114" i="57" s="1"/>
  <c r="Q114" i="57"/>
  <c r="O114" i="57"/>
  <c r="P114" i="57" s="1"/>
  <c r="N114" i="57"/>
  <c r="M114" i="57"/>
  <c r="I114" i="57"/>
  <c r="E114" i="57"/>
  <c r="A114" i="57"/>
  <c r="AI113" i="57"/>
  <c r="AJ113" i="57" s="1"/>
  <c r="AG113" i="57"/>
  <c r="AH113" i="57" s="1"/>
  <c r="AE113" i="57"/>
  <c r="AF113" i="57" s="1"/>
  <c r="AC113" i="57"/>
  <c r="AD113" i="57" s="1"/>
  <c r="Y113" i="57"/>
  <c r="U113" i="57"/>
  <c r="Q113" i="57"/>
  <c r="R113" i="57" s="1"/>
  <c r="O113" i="57"/>
  <c r="P113" i="57" s="1"/>
  <c r="M113" i="57"/>
  <c r="N113" i="57" s="1"/>
  <c r="I113" i="57"/>
  <c r="K113" i="57" s="1"/>
  <c r="L113" i="57" s="1"/>
  <c r="E113" i="57"/>
  <c r="A113" i="57"/>
  <c r="AI112" i="57"/>
  <c r="AJ112" i="57" s="1"/>
  <c r="AH112" i="57"/>
  <c r="AG112" i="57"/>
  <c r="AE112" i="57"/>
  <c r="AF112" i="57" s="1"/>
  <c r="AC112" i="57"/>
  <c r="AD112" i="57" s="1"/>
  <c r="Y112" i="57"/>
  <c r="W112" i="57"/>
  <c r="X112" i="57" s="1"/>
  <c r="V112" i="57"/>
  <c r="U112" i="57"/>
  <c r="Q112" i="57"/>
  <c r="M112" i="57"/>
  <c r="I112" i="57"/>
  <c r="H112" i="57"/>
  <c r="G112" i="57"/>
  <c r="E112" i="57"/>
  <c r="F112" i="57" s="1"/>
  <c r="C112" i="57"/>
  <c r="D112" i="57" s="1"/>
  <c r="B112" i="57"/>
  <c r="A112" i="57"/>
  <c r="AG111" i="57"/>
  <c r="AC111" i="57"/>
  <c r="Z111" i="57"/>
  <c r="Y111" i="57"/>
  <c r="AA111" i="57" s="1"/>
  <c r="AB111" i="57" s="1"/>
  <c r="W111" i="57"/>
  <c r="X111" i="57" s="1"/>
  <c r="V111" i="57"/>
  <c r="U111" i="57"/>
  <c r="T111" i="57"/>
  <c r="S111" i="57"/>
  <c r="Q111" i="57"/>
  <c r="R111" i="57" s="1"/>
  <c r="M111" i="57"/>
  <c r="K111" i="57"/>
  <c r="L111" i="57" s="1"/>
  <c r="I111" i="57"/>
  <c r="J111" i="57" s="1"/>
  <c r="E111" i="57"/>
  <c r="G111" i="57" s="1"/>
  <c r="H111" i="57" s="1"/>
  <c r="C111" i="57"/>
  <c r="D111" i="57" s="1"/>
  <c r="B111" i="57"/>
  <c r="A111" i="57"/>
  <c r="AG110" i="57"/>
  <c r="AC110" i="57"/>
  <c r="AE110" i="57" s="1"/>
  <c r="AF110" i="57" s="1"/>
  <c r="Y110" i="57"/>
  <c r="V110" i="57"/>
  <c r="U110" i="57"/>
  <c r="W110" i="57" s="1"/>
  <c r="X110" i="57" s="1"/>
  <c r="S110" i="57"/>
  <c r="T110" i="57" s="1"/>
  <c r="Q110" i="57"/>
  <c r="R110" i="57" s="1"/>
  <c r="M110" i="57"/>
  <c r="L110" i="57"/>
  <c r="J110" i="57"/>
  <c r="I110" i="57"/>
  <c r="K110" i="57" s="1"/>
  <c r="E110" i="57"/>
  <c r="G110" i="57" s="1"/>
  <c r="H110" i="57" s="1"/>
  <c r="A110" i="57"/>
  <c r="AI109" i="57"/>
  <c r="AJ109" i="57" s="1"/>
  <c r="AH109" i="57"/>
  <c r="AG109" i="57"/>
  <c r="AC109" i="57"/>
  <c r="AD109" i="57" s="1"/>
  <c r="AA109" i="57"/>
  <c r="AB109" i="57" s="1"/>
  <c r="Y109" i="57"/>
  <c r="Z109" i="57" s="1"/>
  <c r="U109" i="57"/>
  <c r="V109" i="57" s="1"/>
  <c r="T109" i="57"/>
  <c r="R109" i="57"/>
  <c r="Q109" i="57"/>
  <c r="S109" i="57" s="1"/>
  <c r="P109" i="57"/>
  <c r="O109" i="57"/>
  <c r="N109" i="57"/>
  <c r="M109" i="57"/>
  <c r="I109" i="57"/>
  <c r="E109" i="57"/>
  <c r="D109" i="57"/>
  <c r="C109" i="57"/>
  <c r="A109" i="57"/>
  <c r="B109" i="57" s="1"/>
  <c r="AI108" i="57"/>
  <c r="AJ108" i="57" s="1"/>
  <c r="AH108" i="57"/>
  <c r="AG108" i="57"/>
  <c r="AD108" i="57"/>
  <c r="AC108" i="57"/>
  <c r="AE108" i="57" s="1"/>
  <c r="AF108" i="57" s="1"/>
  <c r="AA108" i="57"/>
  <c r="AB108" i="57" s="1"/>
  <c r="Z108" i="57"/>
  <c r="Y108" i="57"/>
  <c r="U108" i="57"/>
  <c r="S108" i="57"/>
  <c r="T108" i="57" s="1"/>
  <c r="R108" i="57"/>
  <c r="Q108" i="57"/>
  <c r="O108" i="57"/>
  <c r="P108" i="57" s="1"/>
  <c r="N108" i="57"/>
  <c r="M108" i="57"/>
  <c r="K108" i="57"/>
  <c r="L108" i="57" s="1"/>
  <c r="J108" i="57"/>
  <c r="I108" i="57"/>
  <c r="E108" i="57"/>
  <c r="F108" i="57" s="1"/>
  <c r="B108" i="57"/>
  <c r="A108" i="57"/>
  <c r="C108" i="57" s="1"/>
  <c r="D108" i="57" s="1"/>
  <c r="H104" i="57"/>
  <c r="G104" i="57"/>
  <c r="F104" i="57"/>
  <c r="E104" i="57"/>
  <c r="B104" i="57"/>
  <c r="A104" i="57"/>
  <c r="C104" i="57" s="1"/>
  <c r="D104" i="57" s="1"/>
  <c r="G103" i="57"/>
  <c r="H103" i="57" s="1"/>
  <c r="E103" i="57"/>
  <c r="F103" i="57" s="1"/>
  <c r="A103" i="57"/>
  <c r="B103" i="57" s="1"/>
  <c r="G102" i="57"/>
  <c r="H102" i="57" s="1"/>
  <c r="F102" i="57"/>
  <c r="E102" i="57"/>
  <c r="A102" i="57"/>
  <c r="C102" i="57" s="1"/>
  <c r="D102" i="57" s="1"/>
  <c r="E101" i="57"/>
  <c r="F101" i="57" s="1"/>
  <c r="A101" i="57"/>
  <c r="G100" i="57"/>
  <c r="H100" i="57" s="1"/>
  <c r="E100" i="57"/>
  <c r="F100" i="57" s="1"/>
  <c r="C100" i="57"/>
  <c r="D100" i="57" s="1"/>
  <c r="B100" i="57"/>
  <c r="A100" i="57"/>
  <c r="E99" i="57"/>
  <c r="G99" i="57" s="1"/>
  <c r="H99" i="57" s="1"/>
  <c r="C99" i="57"/>
  <c r="D99" i="57" s="1"/>
  <c r="A99" i="57"/>
  <c r="B99" i="57" s="1"/>
  <c r="G98" i="57"/>
  <c r="H98" i="57" s="1"/>
  <c r="F98" i="57"/>
  <c r="E98" i="57"/>
  <c r="A98" i="57"/>
  <c r="C98" i="57" s="1"/>
  <c r="D98" i="57" s="1"/>
  <c r="E97" i="57"/>
  <c r="F97" i="57" s="1"/>
  <c r="D97" i="57"/>
  <c r="C97" i="57"/>
  <c r="A97" i="57"/>
  <c r="B97" i="57" s="1"/>
  <c r="E96" i="57"/>
  <c r="B96" i="57"/>
  <c r="A96" i="57"/>
  <c r="C96" i="57" s="1"/>
  <c r="D96" i="57" s="1"/>
  <c r="G95" i="57"/>
  <c r="H95" i="57" s="1"/>
  <c r="F95" i="57"/>
  <c r="E95" i="57"/>
  <c r="A95" i="57"/>
  <c r="B95" i="57" s="1"/>
  <c r="G94" i="57"/>
  <c r="H94" i="57" s="1"/>
  <c r="F94" i="57"/>
  <c r="E94" i="57"/>
  <c r="A94" i="57"/>
  <c r="E93" i="57"/>
  <c r="F93" i="57" s="1"/>
  <c r="D93" i="57"/>
  <c r="C93" i="57"/>
  <c r="A93" i="57"/>
  <c r="B93" i="57" s="1"/>
  <c r="E92" i="57"/>
  <c r="A92" i="57"/>
  <c r="E91" i="57"/>
  <c r="G91" i="57" s="1"/>
  <c r="H91" i="57" s="1"/>
  <c r="C91" i="57"/>
  <c r="D91" i="57" s="1"/>
  <c r="A91" i="57"/>
  <c r="B91" i="57" s="1"/>
  <c r="H90" i="57"/>
  <c r="F90" i="57"/>
  <c r="E90" i="57"/>
  <c r="G90" i="57" s="1"/>
  <c r="D90" i="57"/>
  <c r="C90" i="57"/>
  <c r="B90" i="57"/>
  <c r="A90" i="57"/>
  <c r="E89" i="57"/>
  <c r="G89" i="57" s="1"/>
  <c r="H89" i="57" s="1"/>
  <c r="D89" i="57"/>
  <c r="C89" i="57"/>
  <c r="A89" i="57"/>
  <c r="B89" i="57" s="1"/>
  <c r="G88" i="57"/>
  <c r="H88" i="57" s="1"/>
  <c r="F88" i="57"/>
  <c r="E88" i="57"/>
  <c r="C88" i="57"/>
  <c r="D88" i="57" s="1"/>
  <c r="A88" i="57"/>
  <c r="B88" i="57" s="1"/>
  <c r="G87" i="57"/>
  <c r="H87" i="57" s="1"/>
  <c r="E87" i="57"/>
  <c r="F87" i="57" s="1"/>
  <c r="A87" i="57"/>
  <c r="B87" i="57" s="1"/>
  <c r="H86" i="57"/>
  <c r="E86" i="57"/>
  <c r="G86" i="57" s="1"/>
  <c r="D86" i="57"/>
  <c r="B86" i="57"/>
  <c r="A86" i="57"/>
  <c r="C86" i="57" s="1"/>
  <c r="G85" i="57"/>
  <c r="H85" i="57" s="1"/>
  <c r="F85" i="57"/>
  <c r="E85" i="57"/>
  <c r="A85" i="57"/>
  <c r="E84" i="57"/>
  <c r="D84" i="57"/>
  <c r="C84" i="57"/>
  <c r="B84" i="57"/>
  <c r="A84" i="57"/>
  <c r="E83" i="57"/>
  <c r="G83" i="57" s="1"/>
  <c r="H83" i="57" s="1"/>
  <c r="C83" i="57"/>
  <c r="D83" i="57" s="1"/>
  <c r="A83" i="57"/>
  <c r="B83" i="57" s="1"/>
  <c r="G82" i="57"/>
  <c r="H82" i="57" s="1"/>
  <c r="F82" i="57"/>
  <c r="E82" i="57"/>
  <c r="A82" i="57"/>
  <c r="G81" i="57"/>
  <c r="H81" i="57" s="1"/>
  <c r="E81" i="57"/>
  <c r="F81" i="57" s="1"/>
  <c r="A81" i="57"/>
  <c r="E80" i="57"/>
  <c r="C80" i="57"/>
  <c r="D80" i="57" s="1"/>
  <c r="A80" i="57"/>
  <c r="B80" i="57" s="1"/>
  <c r="E79" i="57"/>
  <c r="G79" i="57" s="1"/>
  <c r="H79" i="57" s="1"/>
  <c r="C79" i="57"/>
  <c r="D79" i="57" s="1"/>
  <c r="A79" i="57"/>
  <c r="B79" i="57" s="1"/>
  <c r="H78" i="57"/>
  <c r="G78" i="57"/>
  <c r="F78" i="57"/>
  <c r="E78" i="57"/>
  <c r="C78" i="57"/>
  <c r="D78" i="57" s="1"/>
  <c r="B78" i="57"/>
  <c r="A78" i="57"/>
  <c r="G77" i="57"/>
  <c r="H77" i="57" s="1"/>
  <c r="F77" i="57"/>
  <c r="E77" i="57"/>
  <c r="D77" i="57"/>
  <c r="C77" i="57"/>
  <c r="A77" i="57"/>
  <c r="B77" i="57" s="1"/>
  <c r="G76" i="57"/>
  <c r="H76" i="57" s="1"/>
  <c r="F76" i="57"/>
  <c r="E76" i="57"/>
  <c r="A76" i="57"/>
  <c r="F75" i="57"/>
  <c r="E75" i="57"/>
  <c r="G75" i="57" s="1"/>
  <c r="H75" i="57" s="1"/>
  <c r="A75" i="57"/>
  <c r="H74" i="57"/>
  <c r="F74" i="57"/>
  <c r="E74" i="57"/>
  <c r="G74" i="57" s="1"/>
  <c r="C74" i="57"/>
  <c r="D74" i="57" s="1"/>
  <c r="B74" i="57"/>
  <c r="A74" i="57"/>
  <c r="F73" i="57"/>
  <c r="E73" i="57"/>
  <c r="G73" i="57" s="1"/>
  <c r="H73" i="57" s="1"/>
  <c r="A73" i="57"/>
  <c r="AG69" i="57"/>
  <c r="AC69" i="57"/>
  <c r="AE69" i="57" s="1"/>
  <c r="AF69" i="57" s="1"/>
  <c r="Y69" i="57"/>
  <c r="W69" i="57"/>
  <c r="X69" i="57" s="1"/>
  <c r="V69" i="57"/>
  <c r="U69" i="57"/>
  <c r="T69" i="57"/>
  <c r="S69" i="57"/>
  <c r="Q69" i="57"/>
  <c r="R69" i="57" s="1"/>
  <c r="M69" i="57"/>
  <c r="O69" i="57" s="1"/>
  <c r="P69" i="57" s="1"/>
  <c r="L69" i="57"/>
  <c r="K69" i="57"/>
  <c r="J69" i="57"/>
  <c r="I69" i="57"/>
  <c r="H69" i="57"/>
  <c r="G69" i="57"/>
  <c r="F69" i="57"/>
  <c r="E69" i="57"/>
  <c r="C69" i="57"/>
  <c r="D69" i="57" s="1"/>
  <c r="B69" i="57"/>
  <c r="A69" i="57"/>
  <c r="AN68" i="57"/>
  <c r="AG68" i="57"/>
  <c r="AI68" i="57" s="1"/>
  <c r="AJ68" i="57" s="1"/>
  <c r="AF68" i="57"/>
  <c r="AE68" i="57"/>
  <c r="AD68" i="57"/>
  <c r="AC68" i="57"/>
  <c r="Y68" i="57"/>
  <c r="W68" i="57"/>
  <c r="X68" i="57" s="1"/>
  <c r="U68" i="57"/>
  <c r="V68" i="57" s="1"/>
  <c r="Q68" i="57"/>
  <c r="O68" i="57"/>
  <c r="P68" i="57" s="1"/>
  <c r="M68" i="57"/>
  <c r="N68" i="57" s="1"/>
  <c r="K68" i="57"/>
  <c r="L68" i="57" s="1"/>
  <c r="J68" i="57"/>
  <c r="I68" i="57"/>
  <c r="E68" i="57"/>
  <c r="C68" i="57"/>
  <c r="D68" i="57" s="1"/>
  <c r="A68" i="57"/>
  <c r="B68" i="57" s="1"/>
  <c r="AN67" i="57"/>
  <c r="AJ67" i="57"/>
  <c r="AI67" i="57"/>
  <c r="AH67" i="57"/>
  <c r="AG67" i="57"/>
  <c r="AE67" i="57"/>
  <c r="AF67" i="57" s="1"/>
  <c r="AD67" i="57"/>
  <c r="AC67" i="57"/>
  <c r="AB67" i="57"/>
  <c r="AA67" i="57"/>
  <c r="Z67" i="57"/>
  <c r="Y67" i="57"/>
  <c r="U67" i="57"/>
  <c r="S67" i="57"/>
  <c r="T67" i="57" s="1"/>
  <c r="R67" i="57"/>
  <c r="Q67" i="57"/>
  <c r="P67" i="57"/>
  <c r="O67" i="57"/>
  <c r="N67" i="57"/>
  <c r="M67" i="57"/>
  <c r="L67" i="57"/>
  <c r="K67" i="57"/>
  <c r="J67" i="57"/>
  <c r="I67" i="57"/>
  <c r="E67" i="57"/>
  <c r="A67" i="57"/>
  <c r="B67" i="57" s="1"/>
  <c r="AN66" i="57"/>
  <c r="AI66" i="57"/>
  <c r="AJ66" i="57" s="1"/>
  <c r="AG66" i="57"/>
  <c r="AH66" i="57" s="1"/>
  <c r="AC66" i="57"/>
  <c r="AE66" i="57" s="1"/>
  <c r="AF66" i="57" s="1"/>
  <c r="Z66" i="57"/>
  <c r="Y66" i="57"/>
  <c r="AA66" i="57" s="1"/>
  <c r="AB66" i="57" s="1"/>
  <c r="U66" i="57"/>
  <c r="W66" i="57" s="1"/>
  <c r="X66" i="57" s="1"/>
  <c r="S66" i="57"/>
  <c r="T66" i="57" s="1"/>
  <c r="Q66" i="57"/>
  <c r="R66" i="57" s="1"/>
  <c r="O66" i="57"/>
  <c r="P66" i="57" s="1"/>
  <c r="M66" i="57"/>
  <c r="N66" i="57" s="1"/>
  <c r="I66" i="57"/>
  <c r="G66" i="57"/>
  <c r="H66" i="57" s="1"/>
  <c r="F66" i="57"/>
  <c r="E66" i="57"/>
  <c r="C66" i="57"/>
  <c r="D66" i="57" s="1"/>
  <c r="A66" i="57"/>
  <c r="B66" i="57" s="1"/>
  <c r="AN65" i="57"/>
  <c r="AJ65" i="57"/>
  <c r="AI65" i="57"/>
  <c r="AH65" i="57"/>
  <c r="AG65" i="57"/>
  <c r="AC65" i="57"/>
  <c r="AE65" i="57" s="1"/>
  <c r="AF65" i="57" s="1"/>
  <c r="AA65" i="57"/>
  <c r="AB65" i="57" s="1"/>
  <c r="Z65" i="57"/>
  <c r="Y65" i="57"/>
  <c r="U65" i="57"/>
  <c r="T65" i="57"/>
  <c r="S65" i="57"/>
  <c r="R65" i="57"/>
  <c r="Q65" i="57"/>
  <c r="O65" i="57"/>
  <c r="P65" i="57" s="1"/>
  <c r="N65" i="57"/>
  <c r="M65" i="57"/>
  <c r="I65" i="57"/>
  <c r="K65" i="57" s="1"/>
  <c r="L65" i="57" s="1"/>
  <c r="H65" i="57"/>
  <c r="F65" i="57"/>
  <c r="E65" i="57"/>
  <c r="G65" i="57" s="1"/>
  <c r="C65" i="57"/>
  <c r="D65" i="57" s="1"/>
  <c r="B65" i="57"/>
  <c r="A65" i="57"/>
  <c r="AN64" i="57"/>
  <c r="AJ64" i="57"/>
  <c r="AI64" i="57"/>
  <c r="AH64" i="57"/>
  <c r="AG64" i="57"/>
  <c r="AC64" i="57"/>
  <c r="AE64" i="57" s="1"/>
  <c r="AF64" i="57" s="1"/>
  <c r="AA64" i="57"/>
  <c r="AB64" i="57" s="1"/>
  <c r="Z64" i="57"/>
  <c r="Y64" i="57"/>
  <c r="W64" i="57"/>
  <c r="X64" i="57" s="1"/>
  <c r="U64" i="57"/>
  <c r="V64" i="57" s="1"/>
  <c r="S64" i="57"/>
  <c r="T64" i="57" s="1"/>
  <c r="R64" i="57"/>
  <c r="Q64" i="57"/>
  <c r="M64" i="57"/>
  <c r="O64" i="57" s="1"/>
  <c r="P64" i="57" s="1"/>
  <c r="K64" i="57"/>
  <c r="L64" i="57" s="1"/>
  <c r="J64" i="57"/>
  <c r="I64" i="57"/>
  <c r="H64" i="57"/>
  <c r="G64" i="57"/>
  <c r="E64" i="57"/>
  <c r="F64" i="57" s="1"/>
  <c r="A64" i="57"/>
  <c r="B64" i="57" s="1"/>
  <c r="AN63" i="57"/>
  <c r="AI63" i="57"/>
  <c r="AJ63" i="57" s="1"/>
  <c r="AH63" i="57"/>
  <c r="AG63" i="57"/>
  <c r="AC63" i="57"/>
  <c r="AE63" i="57" s="1"/>
  <c r="AF63" i="57" s="1"/>
  <c r="Y63" i="57"/>
  <c r="W63" i="57"/>
  <c r="X63" i="57" s="1"/>
  <c r="V63" i="57"/>
  <c r="U63" i="57"/>
  <c r="S63" i="57"/>
  <c r="T63" i="57" s="1"/>
  <c r="R63" i="57"/>
  <c r="Q63" i="57"/>
  <c r="M63" i="57"/>
  <c r="I63" i="57"/>
  <c r="E63" i="57"/>
  <c r="D63" i="57"/>
  <c r="C63" i="57"/>
  <c r="B63" i="57"/>
  <c r="A63" i="57"/>
  <c r="AN62" i="57"/>
  <c r="AJ62" i="57"/>
  <c r="AG62" i="57"/>
  <c r="AI62" i="57" s="1"/>
  <c r="AD62" i="57"/>
  <c r="AC62" i="57"/>
  <c r="AE62" i="57" s="1"/>
  <c r="AF62" i="57" s="1"/>
  <c r="AB62" i="57"/>
  <c r="Y62" i="57"/>
  <c r="AA62" i="57" s="1"/>
  <c r="W62" i="57"/>
  <c r="X62" i="57" s="1"/>
  <c r="U62" i="57"/>
  <c r="V62" i="57" s="1"/>
  <c r="Q62" i="57"/>
  <c r="M62" i="57"/>
  <c r="O62" i="57" s="1"/>
  <c r="P62" i="57" s="1"/>
  <c r="K62" i="57"/>
  <c r="L62" i="57" s="1"/>
  <c r="J62" i="57"/>
  <c r="I62" i="57"/>
  <c r="E62" i="57"/>
  <c r="A62" i="57"/>
  <c r="C62" i="57" s="1"/>
  <c r="D62" i="57" s="1"/>
  <c r="AN61" i="57"/>
  <c r="AI61" i="57"/>
  <c r="AJ61" i="57" s="1"/>
  <c r="AH61" i="57"/>
  <c r="AG61" i="57"/>
  <c r="AD61" i="57"/>
  <c r="AC61" i="57"/>
  <c r="AE61" i="57" s="1"/>
  <c r="AF61" i="57" s="1"/>
  <c r="AB61" i="57"/>
  <c r="Z61" i="57"/>
  <c r="Y61" i="57"/>
  <c r="AA61" i="57" s="1"/>
  <c r="W61" i="57"/>
  <c r="X61" i="57" s="1"/>
  <c r="V61" i="57"/>
  <c r="U61" i="57"/>
  <c r="S61" i="57"/>
  <c r="T61" i="57" s="1"/>
  <c r="R61" i="57"/>
  <c r="Q61" i="57"/>
  <c r="P61" i="57"/>
  <c r="M61" i="57"/>
  <c r="O61" i="57" s="1"/>
  <c r="J61" i="57"/>
  <c r="I61" i="57"/>
  <c r="K61" i="57" s="1"/>
  <c r="L61" i="57" s="1"/>
  <c r="H61" i="57"/>
  <c r="G61" i="57"/>
  <c r="F61" i="57"/>
  <c r="E61" i="57"/>
  <c r="C61" i="57"/>
  <c r="D61" i="57" s="1"/>
  <c r="B61" i="57"/>
  <c r="A61" i="57"/>
  <c r="AN60" i="57"/>
  <c r="AI60" i="57"/>
  <c r="AJ60" i="57" s="1"/>
  <c r="AG60" i="57"/>
  <c r="AH60" i="57" s="1"/>
  <c r="AD60" i="57"/>
  <c r="AC60" i="57"/>
  <c r="AE60" i="57" s="1"/>
  <c r="AF60" i="57" s="1"/>
  <c r="AB60" i="57"/>
  <c r="AA60" i="57"/>
  <c r="Y60" i="57"/>
  <c r="Z60" i="57" s="1"/>
  <c r="V60" i="57"/>
  <c r="U60" i="57"/>
  <c r="W60" i="57" s="1"/>
  <c r="X60" i="57" s="1"/>
  <c r="Q60" i="57"/>
  <c r="R60" i="57" s="1"/>
  <c r="M60" i="57"/>
  <c r="O60" i="57" s="1"/>
  <c r="P60" i="57" s="1"/>
  <c r="K60" i="57"/>
  <c r="L60" i="57" s="1"/>
  <c r="I60" i="57"/>
  <c r="J60" i="57" s="1"/>
  <c r="E60" i="57"/>
  <c r="G60" i="57" s="1"/>
  <c r="H60" i="57" s="1"/>
  <c r="A60" i="57"/>
  <c r="C60" i="57" s="1"/>
  <c r="D60" i="57" s="1"/>
  <c r="AN59" i="57"/>
  <c r="AJ59" i="57"/>
  <c r="AG59" i="57"/>
  <c r="AI59" i="57" s="1"/>
  <c r="AC59" i="57"/>
  <c r="Y59" i="57"/>
  <c r="W59" i="57"/>
  <c r="X59" i="57" s="1"/>
  <c r="V59" i="57"/>
  <c r="U59" i="57"/>
  <c r="T59" i="57"/>
  <c r="S59" i="57"/>
  <c r="R59" i="57"/>
  <c r="Q59" i="57"/>
  <c r="M59" i="57"/>
  <c r="K59" i="57"/>
  <c r="L59" i="57" s="1"/>
  <c r="J59" i="57"/>
  <c r="I59" i="57"/>
  <c r="G59" i="57"/>
  <c r="H59" i="57" s="1"/>
  <c r="F59" i="57"/>
  <c r="E59" i="57"/>
  <c r="C59" i="57"/>
  <c r="D59" i="57" s="1"/>
  <c r="B59" i="57"/>
  <c r="A59" i="57"/>
  <c r="AN58" i="57"/>
  <c r="AG58" i="57"/>
  <c r="AI58" i="57" s="1"/>
  <c r="AJ58" i="57" s="1"/>
  <c r="AC58" i="57"/>
  <c r="AE58" i="57" s="1"/>
  <c r="AF58" i="57" s="1"/>
  <c r="Y58" i="57"/>
  <c r="W58" i="57"/>
  <c r="X58" i="57" s="1"/>
  <c r="V58" i="57"/>
  <c r="U58" i="57"/>
  <c r="R58" i="57"/>
  <c r="Q58" i="57"/>
  <c r="S58" i="57" s="1"/>
  <c r="T58" i="57" s="1"/>
  <c r="M58" i="57"/>
  <c r="O58" i="57" s="1"/>
  <c r="P58" i="57" s="1"/>
  <c r="I58" i="57"/>
  <c r="J58" i="57" s="1"/>
  <c r="E58" i="57"/>
  <c r="G58" i="57" s="1"/>
  <c r="H58" i="57" s="1"/>
  <c r="A58" i="57"/>
  <c r="C58" i="57" s="1"/>
  <c r="D58" i="57" s="1"/>
  <c r="AN57" i="57"/>
  <c r="AJ57" i="57"/>
  <c r="AI57" i="57"/>
  <c r="AH57" i="57"/>
  <c r="AG57" i="57"/>
  <c r="AC57" i="57"/>
  <c r="AB57" i="57"/>
  <c r="AA57" i="57"/>
  <c r="Z57" i="57"/>
  <c r="Y57" i="57"/>
  <c r="W57" i="57"/>
  <c r="X57" i="57" s="1"/>
  <c r="V57" i="57"/>
  <c r="U57" i="57"/>
  <c r="S57" i="57"/>
  <c r="T57" i="57" s="1"/>
  <c r="R57" i="57"/>
  <c r="Q57" i="57"/>
  <c r="P57" i="57"/>
  <c r="M57" i="57"/>
  <c r="O57" i="57" s="1"/>
  <c r="K57" i="57"/>
  <c r="L57" i="57" s="1"/>
  <c r="J57" i="57"/>
  <c r="I57" i="57"/>
  <c r="E57" i="57"/>
  <c r="A57" i="57"/>
  <c r="C57" i="57" s="1"/>
  <c r="D57" i="57" s="1"/>
  <c r="AN56" i="57"/>
  <c r="AI56" i="57"/>
  <c r="AJ56" i="57" s="1"/>
  <c r="AH56" i="57"/>
  <c r="AG56" i="57"/>
  <c r="AE56" i="57"/>
  <c r="AF56" i="57" s="1"/>
  <c r="AC56" i="57"/>
  <c r="AD56" i="57" s="1"/>
  <c r="AA56" i="57"/>
  <c r="AB56" i="57" s="1"/>
  <c r="Z56" i="57"/>
  <c r="Y56" i="57"/>
  <c r="X56" i="57"/>
  <c r="U56" i="57"/>
  <c r="W56" i="57" s="1"/>
  <c r="S56" i="57"/>
  <c r="T56" i="57" s="1"/>
  <c r="R56" i="57"/>
  <c r="Q56" i="57"/>
  <c r="P56" i="57"/>
  <c r="O56" i="57"/>
  <c r="M56" i="57"/>
  <c r="N56" i="57" s="1"/>
  <c r="I56" i="57"/>
  <c r="E56" i="57"/>
  <c r="G56" i="57" s="1"/>
  <c r="H56" i="57" s="1"/>
  <c r="C56" i="57"/>
  <c r="D56" i="57" s="1"/>
  <c r="B56" i="57"/>
  <c r="A56" i="57"/>
  <c r="AN55" i="57"/>
  <c r="AG55" i="57"/>
  <c r="AC55" i="57"/>
  <c r="AA55" i="57"/>
  <c r="AB55" i="57" s="1"/>
  <c r="Z55" i="57"/>
  <c r="Y55" i="57"/>
  <c r="U55" i="57"/>
  <c r="Q55" i="57"/>
  <c r="O55" i="57"/>
  <c r="P55" i="57" s="1"/>
  <c r="M55" i="57"/>
  <c r="N55" i="57" s="1"/>
  <c r="K55" i="57"/>
  <c r="L55" i="57" s="1"/>
  <c r="J55" i="57"/>
  <c r="I55" i="57"/>
  <c r="E55" i="57"/>
  <c r="G55" i="57" s="1"/>
  <c r="H55" i="57" s="1"/>
  <c r="A55" i="57"/>
  <c r="AN54" i="57"/>
  <c r="AJ54" i="57"/>
  <c r="AI54" i="57"/>
  <c r="AH54" i="57"/>
  <c r="AG54" i="57"/>
  <c r="AC54" i="57"/>
  <c r="AA54" i="57"/>
  <c r="AB54" i="57" s="1"/>
  <c r="Z54" i="57"/>
  <c r="Y54" i="57"/>
  <c r="U54" i="57"/>
  <c r="W54" i="57" s="1"/>
  <c r="X54" i="57" s="1"/>
  <c r="S54" i="57"/>
  <c r="T54" i="57" s="1"/>
  <c r="R54" i="57"/>
  <c r="Q54" i="57"/>
  <c r="O54" i="57"/>
  <c r="P54" i="57" s="1"/>
  <c r="M54" i="57"/>
  <c r="N54" i="57" s="1"/>
  <c r="J54" i="57"/>
  <c r="I54" i="57"/>
  <c r="K54" i="57" s="1"/>
  <c r="L54" i="57" s="1"/>
  <c r="F54" i="57"/>
  <c r="E54" i="57"/>
  <c r="G54" i="57" s="1"/>
  <c r="H54" i="57" s="1"/>
  <c r="A54" i="57"/>
  <c r="C54" i="57" s="1"/>
  <c r="D54" i="57" s="1"/>
  <c r="AN53" i="57"/>
  <c r="AJ53" i="57"/>
  <c r="AH53" i="57"/>
  <c r="AG53" i="57"/>
  <c r="AI53" i="57" s="1"/>
  <c r="AF53" i="57"/>
  <c r="AE53" i="57"/>
  <c r="AD53" i="57"/>
  <c r="AC53" i="57"/>
  <c r="AA53" i="57"/>
  <c r="AB53" i="57" s="1"/>
  <c r="Z53" i="57"/>
  <c r="Y53" i="57"/>
  <c r="V53" i="57"/>
  <c r="U53" i="57"/>
  <c r="W53" i="57" s="1"/>
  <c r="X53" i="57" s="1"/>
  <c r="Q53" i="57"/>
  <c r="S53" i="57" s="1"/>
  <c r="T53" i="57" s="1"/>
  <c r="P53" i="57"/>
  <c r="O53" i="57"/>
  <c r="N53" i="57"/>
  <c r="M53" i="57"/>
  <c r="I53" i="57"/>
  <c r="K53" i="57" s="1"/>
  <c r="L53" i="57" s="1"/>
  <c r="G53" i="57"/>
  <c r="H53" i="57" s="1"/>
  <c r="F53" i="57"/>
  <c r="E53" i="57"/>
  <c r="B53" i="57"/>
  <c r="A53" i="57"/>
  <c r="C53" i="57" s="1"/>
  <c r="D53" i="57" s="1"/>
  <c r="AN52" i="57"/>
  <c r="AJ52" i="57"/>
  <c r="AI52" i="57"/>
  <c r="AG52" i="57"/>
  <c r="AH52" i="57" s="1"/>
  <c r="AC52" i="57"/>
  <c r="AA52" i="57"/>
  <c r="AB52" i="57" s="1"/>
  <c r="Z52" i="57"/>
  <c r="Y52" i="57"/>
  <c r="U52" i="57"/>
  <c r="W52" i="57" s="1"/>
  <c r="X52" i="57" s="1"/>
  <c r="T52" i="57"/>
  <c r="S52" i="57"/>
  <c r="Q52" i="57"/>
  <c r="R52" i="57" s="1"/>
  <c r="P52" i="57"/>
  <c r="O52" i="57"/>
  <c r="N52" i="57"/>
  <c r="M52" i="57"/>
  <c r="I52" i="57"/>
  <c r="K52" i="57" s="1"/>
  <c r="L52" i="57" s="1"/>
  <c r="G52" i="57"/>
  <c r="H52" i="57" s="1"/>
  <c r="F52" i="57"/>
  <c r="E52" i="57"/>
  <c r="C52" i="57"/>
  <c r="D52" i="57" s="1"/>
  <c r="A52" i="57"/>
  <c r="B52" i="57" s="1"/>
  <c r="AN51" i="57"/>
  <c r="AG51" i="57"/>
  <c r="AH51" i="57" s="1"/>
  <c r="AE51" i="57"/>
  <c r="AF51" i="57" s="1"/>
  <c r="AD51" i="57"/>
  <c r="AC51" i="57"/>
  <c r="AB51" i="57"/>
  <c r="AA51" i="57"/>
  <c r="Z51" i="57"/>
  <c r="Y51" i="57"/>
  <c r="U51" i="57"/>
  <c r="Q51" i="57"/>
  <c r="S51" i="57" s="1"/>
  <c r="T51" i="57" s="1"/>
  <c r="O51" i="57"/>
  <c r="P51" i="57" s="1"/>
  <c r="N51" i="57"/>
  <c r="M51" i="57"/>
  <c r="K51" i="57"/>
  <c r="L51" i="57" s="1"/>
  <c r="J51" i="57"/>
  <c r="I51" i="57"/>
  <c r="E51" i="57"/>
  <c r="A51" i="57"/>
  <c r="C51" i="57" s="1"/>
  <c r="D51" i="57" s="1"/>
  <c r="AN50" i="57"/>
  <c r="AG50" i="57"/>
  <c r="AD50" i="57"/>
  <c r="AC50" i="57"/>
  <c r="AE50" i="57" s="1"/>
  <c r="AF50" i="57" s="1"/>
  <c r="Y50" i="57"/>
  <c r="AA50" i="57" s="1"/>
  <c r="AB50" i="57" s="1"/>
  <c r="V50" i="57"/>
  <c r="U50" i="57"/>
  <c r="W50" i="57" s="1"/>
  <c r="X50" i="57" s="1"/>
  <c r="T50" i="57"/>
  <c r="S50" i="57"/>
  <c r="Q50" i="57"/>
  <c r="R50" i="57" s="1"/>
  <c r="P50" i="57"/>
  <c r="O50" i="57"/>
  <c r="N50" i="57"/>
  <c r="M50" i="57"/>
  <c r="I50" i="57"/>
  <c r="G50" i="57"/>
  <c r="H50" i="57" s="1"/>
  <c r="F50" i="57"/>
  <c r="E50" i="57"/>
  <c r="C50" i="57"/>
  <c r="D50" i="57" s="1"/>
  <c r="A50" i="57"/>
  <c r="B50" i="57" s="1"/>
  <c r="AN49" i="57"/>
  <c r="AJ49" i="57"/>
  <c r="AI49" i="57"/>
  <c r="AH49" i="57"/>
  <c r="AG49" i="57"/>
  <c r="AE49" i="57"/>
  <c r="AF49" i="57" s="1"/>
  <c r="AC49" i="57"/>
  <c r="AD49" i="57" s="1"/>
  <c r="Y49" i="57"/>
  <c r="AA49" i="57" s="1"/>
  <c r="AB49" i="57" s="1"/>
  <c r="U49" i="57"/>
  <c r="T49" i="57"/>
  <c r="S49" i="57"/>
  <c r="R49" i="57"/>
  <c r="Q49" i="57"/>
  <c r="M49" i="57"/>
  <c r="N49" i="57" s="1"/>
  <c r="J49" i="57"/>
  <c r="I49" i="57"/>
  <c r="K49" i="57" s="1"/>
  <c r="L49" i="57" s="1"/>
  <c r="H49" i="57"/>
  <c r="F49" i="57"/>
  <c r="E49" i="57"/>
  <c r="G49" i="57" s="1"/>
  <c r="C49" i="57"/>
  <c r="D49" i="57" s="1"/>
  <c r="B49" i="57"/>
  <c r="A49" i="57"/>
  <c r="AN48" i="57"/>
  <c r="AI48" i="57"/>
  <c r="AJ48" i="57" s="1"/>
  <c r="AG48" i="57"/>
  <c r="AH48" i="57" s="1"/>
  <c r="AC48" i="57"/>
  <c r="AE48" i="57" s="1"/>
  <c r="AF48" i="57" s="1"/>
  <c r="AA48" i="57"/>
  <c r="AB48" i="57" s="1"/>
  <c r="Z48" i="57"/>
  <c r="Y48" i="57"/>
  <c r="W48" i="57"/>
  <c r="X48" i="57" s="1"/>
  <c r="U48" i="57"/>
  <c r="V48" i="57" s="1"/>
  <c r="Q48" i="57"/>
  <c r="S48" i="57" s="1"/>
  <c r="T48" i="57" s="1"/>
  <c r="O48" i="57"/>
  <c r="P48" i="57" s="1"/>
  <c r="M48" i="57"/>
  <c r="N48" i="57" s="1"/>
  <c r="K48" i="57"/>
  <c r="L48" i="57" s="1"/>
  <c r="J48" i="57"/>
  <c r="I48" i="57"/>
  <c r="H48" i="57"/>
  <c r="G48" i="57"/>
  <c r="E48" i="57"/>
  <c r="F48" i="57" s="1"/>
  <c r="C48" i="57"/>
  <c r="D48" i="57" s="1"/>
  <c r="B48" i="57"/>
  <c r="A48" i="57"/>
  <c r="AN47" i="57"/>
  <c r="AJ47" i="57"/>
  <c r="AI47" i="57"/>
  <c r="AH47" i="57"/>
  <c r="AG47" i="57"/>
  <c r="AC47" i="57"/>
  <c r="AE47" i="57" s="1"/>
  <c r="AF47" i="57" s="1"/>
  <c r="Y47" i="57"/>
  <c r="U47" i="57"/>
  <c r="W47" i="57" s="1"/>
  <c r="X47" i="57" s="1"/>
  <c r="T47" i="57"/>
  <c r="S47" i="57"/>
  <c r="R47" i="57"/>
  <c r="Q47" i="57"/>
  <c r="M47" i="57"/>
  <c r="I47" i="57"/>
  <c r="E47" i="57"/>
  <c r="D47" i="57"/>
  <c r="C47" i="57"/>
  <c r="B47" i="57"/>
  <c r="A47" i="57"/>
  <c r="AN46" i="57"/>
  <c r="AI46" i="57"/>
  <c r="AJ46" i="57" s="1"/>
  <c r="AG46" i="57"/>
  <c r="AH46" i="57" s="1"/>
  <c r="AD46" i="57"/>
  <c r="AC46" i="57"/>
  <c r="AE46" i="57" s="1"/>
  <c r="AF46" i="57" s="1"/>
  <c r="AB46" i="57"/>
  <c r="AA46" i="57"/>
  <c r="Z46" i="57"/>
  <c r="Y46" i="57"/>
  <c r="U46" i="57"/>
  <c r="V46" i="57" s="1"/>
  <c r="T46" i="57"/>
  <c r="S46" i="57"/>
  <c r="R46" i="57"/>
  <c r="Q46" i="57"/>
  <c r="N46" i="57"/>
  <c r="M46" i="57"/>
  <c r="O46" i="57" s="1"/>
  <c r="P46" i="57" s="1"/>
  <c r="K46" i="57"/>
  <c r="L46" i="57" s="1"/>
  <c r="J46" i="57"/>
  <c r="I46" i="57"/>
  <c r="H46" i="57"/>
  <c r="G46" i="57"/>
  <c r="E46" i="57"/>
  <c r="F46" i="57" s="1"/>
  <c r="A46" i="57"/>
  <c r="C46" i="57" s="1"/>
  <c r="D46" i="57" s="1"/>
  <c r="AN45" i="57"/>
  <c r="AG45" i="57"/>
  <c r="AC45" i="57"/>
  <c r="AE45" i="57" s="1"/>
  <c r="AF45" i="57" s="1"/>
  <c r="AB45" i="57"/>
  <c r="Z45" i="57"/>
  <c r="Y45" i="57"/>
  <c r="AA45" i="57" s="1"/>
  <c r="W45" i="57"/>
  <c r="X45" i="57" s="1"/>
  <c r="V45" i="57"/>
  <c r="U45" i="57"/>
  <c r="S45" i="57"/>
  <c r="T45" i="57" s="1"/>
  <c r="R45" i="57"/>
  <c r="Q45" i="57"/>
  <c r="O45" i="57"/>
  <c r="P45" i="57" s="1"/>
  <c r="M45" i="57"/>
  <c r="N45" i="57" s="1"/>
  <c r="I45" i="57"/>
  <c r="H45" i="57"/>
  <c r="G45" i="57"/>
  <c r="F45" i="57"/>
  <c r="E45" i="57"/>
  <c r="A45" i="57"/>
  <c r="C45" i="57" s="1"/>
  <c r="D45" i="57" s="1"/>
  <c r="AN44" i="57"/>
  <c r="AJ44" i="57"/>
  <c r="AI44" i="57"/>
  <c r="AH44" i="57"/>
  <c r="AG44" i="57"/>
  <c r="AD44" i="57"/>
  <c r="AC44" i="57"/>
  <c r="AE44" i="57" s="1"/>
  <c r="AF44" i="57" s="1"/>
  <c r="AA44" i="57"/>
  <c r="AB44" i="57" s="1"/>
  <c r="Y44" i="57"/>
  <c r="Z44" i="57" s="1"/>
  <c r="W44" i="57"/>
  <c r="X44" i="57" s="1"/>
  <c r="V44" i="57"/>
  <c r="U44" i="57"/>
  <c r="T44" i="57"/>
  <c r="S44" i="57"/>
  <c r="R44" i="57"/>
  <c r="Q44" i="57"/>
  <c r="O44" i="57"/>
  <c r="P44" i="57" s="1"/>
  <c r="M44" i="57"/>
  <c r="N44" i="57" s="1"/>
  <c r="K44" i="57"/>
  <c r="L44" i="57" s="1"/>
  <c r="I44" i="57"/>
  <c r="J44" i="57" s="1"/>
  <c r="E44" i="57"/>
  <c r="A44" i="57"/>
  <c r="B44" i="57" s="1"/>
  <c r="AN43" i="57"/>
  <c r="AI43" i="57"/>
  <c r="AJ43" i="57" s="1"/>
  <c r="AG43" i="57"/>
  <c r="AH43" i="57" s="1"/>
  <c r="AC43" i="57"/>
  <c r="AA43" i="57"/>
  <c r="AB43" i="57" s="1"/>
  <c r="Z43" i="57"/>
  <c r="Y43" i="57"/>
  <c r="W43" i="57"/>
  <c r="X43" i="57" s="1"/>
  <c r="V43" i="57"/>
  <c r="U43" i="57"/>
  <c r="Q43" i="57"/>
  <c r="R43" i="57" s="1"/>
  <c r="M43" i="57"/>
  <c r="J43" i="57"/>
  <c r="I43" i="57"/>
  <c r="K43" i="57" s="1"/>
  <c r="L43" i="57" s="1"/>
  <c r="H43" i="57"/>
  <c r="G43" i="57"/>
  <c r="F43" i="57"/>
  <c r="E43" i="57"/>
  <c r="A43" i="57"/>
  <c r="AN42" i="57"/>
  <c r="AH42" i="57"/>
  <c r="AG42" i="57"/>
  <c r="AI42" i="57" s="1"/>
  <c r="AJ42" i="57" s="1"/>
  <c r="AE42" i="57"/>
  <c r="AF42" i="57" s="1"/>
  <c r="AD42" i="57"/>
  <c r="AC42" i="57"/>
  <c r="AB42" i="57"/>
  <c r="AA42" i="57"/>
  <c r="Y42" i="57"/>
  <c r="Z42" i="57" s="1"/>
  <c r="U42" i="57"/>
  <c r="W42" i="57" s="1"/>
  <c r="X42" i="57" s="1"/>
  <c r="R42" i="57"/>
  <c r="Q42" i="57"/>
  <c r="S42" i="57" s="1"/>
  <c r="T42" i="57" s="1"/>
  <c r="O42" i="57"/>
  <c r="P42" i="57" s="1"/>
  <c r="M42" i="57"/>
  <c r="N42" i="57" s="1"/>
  <c r="I42" i="57"/>
  <c r="J42" i="57" s="1"/>
  <c r="E42" i="57"/>
  <c r="B42" i="57"/>
  <c r="A42" i="57"/>
  <c r="C42" i="57" s="1"/>
  <c r="D42" i="57" s="1"/>
  <c r="AN41" i="57"/>
  <c r="AG41" i="57"/>
  <c r="AH41" i="57" s="1"/>
  <c r="AC41" i="57"/>
  <c r="AB41" i="57"/>
  <c r="AA41" i="57"/>
  <c r="Z41" i="57"/>
  <c r="Y41" i="57"/>
  <c r="V41" i="57"/>
  <c r="U41" i="57"/>
  <c r="W41" i="57" s="1"/>
  <c r="X41" i="57" s="1"/>
  <c r="Q41" i="57"/>
  <c r="S41" i="57" s="1"/>
  <c r="T41" i="57" s="1"/>
  <c r="P41" i="57"/>
  <c r="N41" i="57"/>
  <c r="M41" i="57"/>
  <c r="O41" i="57" s="1"/>
  <c r="K41" i="57"/>
  <c r="L41" i="57" s="1"/>
  <c r="J41" i="57"/>
  <c r="I41" i="57"/>
  <c r="G41" i="57"/>
  <c r="H41" i="57" s="1"/>
  <c r="F41" i="57"/>
  <c r="E41" i="57"/>
  <c r="A41" i="57"/>
  <c r="C41" i="57" s="1"/>
  <c r="D41" i="57" s="1"/>
  <c r="AN40" i="57"/>
  <c r="AG40" i="57"/>
  <c r="AH40" i="57" s="1"/>
  <c r="AE40" i="57"/>
  <c r="AF40" i="57" s="1"/>
  <c r="AC40" i="57"/>
  <c r="AD40" i="57" s="1"/>
  <c r="AB40" i="57"/>
  <c r="AA40" i="57"/>
  <c r="Z40" i="57"/>
  <c r="Y40" i="57"/>
  <c r="U40" i="57"/>
  <c r="Q40" i="57"/>
  <c r="S40" i="57" s="1"/>
  <c r="T40" i="57" s="1"/>
  <c r="O40" i="57"/>
  <c r="P40" i="57" s="1"/>
  <c r="M40" i="57"/>
  <c r="N40" i="57" s="1"/>
  <c r="J40" i="57"/>
  <c r="I40" i="57"/>
  <c r="K40" i="57" s="1"/>
  <c r="L40" i="57" s="1"/>
  <c r="E40" i="57"/>
  <c r="A40" i="57"/>
  <c r="C40" i="57" s="1"/>
  <c r="D40" i="57" s="1"/>
  <c r="AN39" i="57"/>
  <c r="AG39" i="57"/>
  <c r="AC39" i="57"/>
  <c r="AA39" i="57"/>
  <c r="AB39" i="57" s="1"/>
  <c r="Z39" i="57"/>
  <c r="Y39" i="57"/>
  <c r="U39" i="57"/>
  <c r="W39" i="57" s="1"/>
  <c r="X39" i="57" s="1"/>
  <c r="Q39" i="57"/>
  <c r="P39" i="57"/>
  <c r="O39" i="57"/>
  <c r="N39" i="57"/>
  <c r="M39" i="57"/>
  <c r="K39" i="57"/>
  <c r="L39" i="57" s="1"/>
  <c r="J39" i="57"/>
  <c r="I39" i="57"/>
  <c r="E39" i="57"/>
  <c r="A39" i="57"/>
  <c r="AN38" i="57"/>
  <c r="AG38" i="57"/>
  <c r="AH38" i="57" s="1"/>
  <c r="AC38" i="57"/>
  <c r="AA38" i="57"/>
  <c r="AB38" i="57" s="1"/>
  <c r="Z38" i="57"/>
  <c r="Y38" i="57"/>
  <c r="U38" i="57"/>
  <c r="S38" i="57"/>
  <c r="T38" i="57" s="1"/>
  <c r="R38" i="57"/>
  <c r="Q38" i="57"/>
  <c r="M38" i="57"/>
  <c r="I38" i="57"/>
  <c r="K38" i="57" s="1"/>
  <c r="L38" i="57" s="1"/>
  <c r="E38" i="57"/>
  <c r="G38" i="57" s="1"/>
  <c r="H38" i="57" s="1"/>
  <c r="A38" i="57"/>
  <c r="C38" i="57" s="1"/>
  <c r="D38" i="57" s="1"/>
  <c r="AN37" i="57"/>
  <c r="AN36" i="57"/>
  <c r="AN35" i="57"/>
  <c r="AN34" i="57"/>
  <c r="AN33" i="57"/>
  <c r="AG33" i="57"/>
  <c r="AI33" i="57" s="1"/>
  <c r="AJ33" i="57" s="1"/>
  <c r="AC33" i="57"/>
  <c r="AE33" i="57" s="1"/>
  <c r="AF33" i="57" s="1"/>
  <c r="AB33" i="57"/>
  <c r="AA33" i="57"/>
  <c r="Y33" i="57"/>
  <c r="Z33" i="57" s="1"/>
  <c r="V33" i="57"/>
  <c r="U33" i="57"/>
  <c r="W33" i="57" s="1"/>
  <c r="X33" i="57" s="1"/>
  <c r="T33" i="57"/>
  <c r="S33" i="57"/>
  <c r="R33" i="57"/>
  <c r="Q33" i="57"/>
  <c r="O33" i="57"/>
  <c r="P33" i="57" s="1"/>
  <c r="N33" i="57"/>
  <c r="M33" i="57"/>
  <c r="K33" i="57"/>
  <c r="L33" i="57" s="1"/>
  <c r="I33" i="57"/>
  <c r="J33" i="57" s="1"/>
  <c r="G33" i="57"/>
  <c r="H33" i="57" s="1"/>
  <c r="E33" i="57"/>
  <c r="F33" i="57" s="1"/>
  <c r="C33" i="57"/>
  <c r="D33" i="57" s="1"/>
  <c r="B33" i="57"/>
  <c r="A33" i="57"/>
  <c r="AN32" i="57"/>
  <c r="AI32" i="57"/>
  <c r="AJ32" i="57" s="1"/>
  <c r="AH32" i="57"/>
  <c r="AG32" i="57"/>
  <c r="AC32" i="57"/>
  <c r="AB32" i="57"/>
  <c r="AA32" i="57"/>
  <c r="Z32" i="57"/>
  <c r="Y32" i="57"/>
  <c r="W32" i="57"/>
  <c r="X32" i="57" s="1"/>
  <c r="V32" i="57"/>
  <c r="U32" i="57"/>
  <c r="Q32" i="57"/>
  <c r="M32" i="57"/>
  <c r="L32" i="57"/>
  <c r="K32" i="57"/>
  <c r="J32" i="57"/>
  <c r="I32" i="57"/>
  <c r="H32" i="57"/>
  <c r="G32" i="57"/>
  <c r="F32" i="57"/>
  <c r="E32" i="57"/>
  <c r="C32" i="57"/>
  <c r="D32" i="57" s="1"/>
  <c r="B32" i="57"/>
  <c r="A32" i="57"/>
  <c r="AN31" i="57"/>
  <c r="AH31" i="57"/>
  <c r="AG31" i="57"/>
  <c r="AI31" i="57" s="1"/>
  <c r="AJ31" i="57" s="1"/>
  <c r="AC31" i="57"/>
  <c r="AE31" i="57" s="1"/>
  <c r="AF31" i="57" s="1"/>
  <c r="AA31" i="57"/>
  <c r="AB31" i="57" s="1"/>
  <c r="Y31" i="57"/>
  <c r="Z31" i="57" s="1"/>
  <c r="U31" i="57"/>
  <c r="W31" i="57" s="1"/>
  <c r="X31" i="57" s="1"/>
  <c r="R31" i="57"/>
  <c r="Q31" i="57"/>
  <c r="S31" i="57" s="1"/>
  <c r="T31" i="57" s="1"/>
  <c r="M31" i="57"/>
  <c r="O31" i="57" s="1"/>
  <c r="P31" i="57" s="1"/>
  <c r="I31" i="57"/>
  <c r="G31" i="57"/>
  <c r="H31" i="57" s="1"/>
  <c r="E31" i="57"/>
  <c r="F31" i="57" s="1"/>
  <c r="A31" i="57"/>
  <c r="C31" i="57" s="1"/>
  <c r="D31" i="57" s="1"/>
  <c r="AN30" i="57"/>
  <c r="AG30" i="57"/>
  <c r="AC30" i="57"/>
  <c r="AE30" i="57" s="1"/>
  <c r="AF30" i="57" s="1"/>
  <c r="AA30" i="57"/>
  <c r="AB30" i="57" s="1"/>
  <c r="Z30" i="57"/>
  <c r="Y30" i="57"/>
  <c r="U30" i="57"/>
  <c r="S30" i="57"/>
  <c r="T30" i="57" s="1"/>
  <c r="R30" i="57"/>
  <c r="Q30" i="57"/>
  <c r="N30" i="57"/>
  <c r="M30" i="57"/>
  <c r="O30" i="57" s="1"/>
  <c r="P30" i="57" s="1"/>
  <c r="K30" i="57"/>
  <c r="L30" i="57" s="1"/>
  <c r="J30" i="57"/>
  <c r="I30" i="57"/>
  <c r="G30" i="57"/>
  <c r="H30" i="57" s="1"/>
  <c r="F30" i="57"/>
  <c r="E30" i="57"/>
  <c r="C30" i="57"/>
  <c r="D30" i="57" s="1"/>
  <c r="B30" i="57"/>
  <c r="A30" i="57"/>
  <c r="AN29" i="57"/>
  <c r="AG29" i="57"/>
  <c r="AC29" i="57"/>
  <c r="AD29" i="57" s="1"/>
  <c r="Y29" i="57"/>
  <c r="Z29" i="57" s="1"/>
  <c r="U29" i="57"/>
  <c r="W29" i="57" s="1"/>
  <c r="X29" i="57" s="1"/>
  <c r="S29" i="57"/>
  <c r="T29" i="57" s="1"/>
  <c r="R29" i="57"/>
  <c r="Q29" i="57"/>
  <c r="O29" i="57"/>
  <c r="P29" i="57" s="1"/>
  <c r="M29" i="57"/>
  <c r="N29" i="57" s="1"/>
  <c r="J29" i="57"/>
  <c r="I29" i="57"/>
  <c r="K29" i="57" s="1"/>
  <c r="L29" i="57" s="1"/>
  <c r="G29" i="57"/>
  <c r="H29" i="57" s="1"/>
  <c r="E29" i="57"/>
  <c r="F29" i="57" s="1"/>
  <c r="A29" i="57"/>
  <c r="C29" i="57" s="1"/>
  <c r="D29" i="57" s="1"/>
  <c r="AN28" i="57"/>
  <c r="AG28" i="57"/>
  <c r="AC28" i="57"/>
  <c r="AE28" i="57" s="1"/>
  <c r="AF28" i="57" s="1"/>
  <c r="AB28" i="57"/>
  <c r="AA28" i="57"/>
  <c r="Z28" i="57"/>
  <c r="Y28" i="57"/>
  <c r="U28" i="57"/>
  <c r="W28" i="57" s="1"/>
  <c r="X28" i="57" s="1"/>
  <c r="Q28" i="57"/>
  <c r="M28" i="57"/>
  <c r="O28" i="57" s="1"/>
  <c r="P28" i="57" s="1"/>
  <c r="K28" i="57"/>
  <c r="L28" i="57" s="1"/>
  <c r="J28" i="57"/>
  <c r="I28" i="57"/>
  <c r="G28" i="57"/>
  <c r="H28" i="57" s="1"/>
  <c r="E28" i="57"/>
  <c r="F28" i="57" s="1"/>
  <c r="A28" i="57"/>
  <c r="AN27" i="57"/>
  <c r="AG27" i="57"/>
  <c r="AC27" i="57"/>
  <c r="AD27" i="57" s="1"/>
  <c r="Y27" i="57"/>
  <c r="Z27" i="57" s="1"/>
  <c r="U27" i="57"/>
  <c r="W27" i="57" s="1"/>
  <c r="X27" i="57" s="1"/>
  <c r="Q27" i="57"/>
  <c r="S27" i="57" s="1"/>
  <c r="T27" i="57" s="1"/>
  <c r="M27" i="57"/>
  <c r="I27" i="57"/>
  <c r="K27" i="57" s="1"/>
  <c r="L27" i="57" s="1"/>
  <c r="F27" i="57"/>
  <c r="E27" i="57"/>
  <c r="G27" i="57" s="1"/>
  <c r="H27" i="57" s="1"/>
  <c r="A27" i="57"/>
  <c r="AN26" i="57"/>
  <c r="AJ26" i="57"/>
  <c r="AH26" i="57"/>
  <c r="AG26" i="57"/>
  <c r="AI26" i="57" s="1"/>
  <c r="AC26" i="57"/>
  <c r="AE26" i="57" s="1"/>
  <c r="AF26" i="57" s="1"/>
  <c r="Y26" i="57"/>
  <c r="W26" i="57"/>
  <c r="X26" i="57" s="1"/>
  <c r="U26" i="57"/>
  <c r="V26" i="57" s="1"/>
  <c r="T26" i="57"/>
  <c r="R26" i="57"/>
  <c r="Q26" i="57"/>
  <c r="S26" i="57" s="1"/>
  <c r="P26" i="57"/>
  <c r="O26" i="57"/>
  <c r="N26" i="57"/>
  <c r="M26" i="57"/>
  <c r="I26" i="57"/>
  <c r="K26" i="57" s="1"/>
  <c r="L26" i="57" s="1"/>
  <c r="G26" i="57"/>
  <c r="H26" i="57" s="1"/>
  <c r="E26" i="57"/>
  <c r="F26" i="57" s="1"/>
  <c r="A26" i="57"/>
  <c r="AN25" i="57"/>
  <c r="AJ25" i="57"/>
  <c r="AI25" i="57"/>
  <c r="AG25" i="57"/>
  <c r="AH25" i="57" s="1"/>
  <c r="AC25" i="57"/>
  <c r="AE25" i="57" s="1"/>
  <c r="AF25" i="57" s="1"/>
  <c r="AA25" i="57"/>
  <c r="AB25" i="57" s="1"/>
  <c r="Z25" i="57"/>
  <c r="Y25" i="57"/>
  <c r="W25" i="57"/>
  <c r="X25" i="57" s="1"/>
  <c r="U25" i="57"/>
  <c r="V25" i="57" s="1"/>
  <c r="T25" i="57"/>
  <c r="S25" i="57"/>
  <c r="Q25" i="57"/>
  <c r="R25" i="57" s="1"/>
  <c r="M25" i="57"/>
  <c r="K25" i="57"/>
  <c r="L25" i="57" s="1"/>
  <c r="J25" i="57"/>
  <c r="I25" i="57"/>
  <c r="E25" i="57"/>
  <c r="F25" i="57" s="1"/>
  <c r="C25" i="57"/>
  <c r="D25" i="57" s="1"/>
  <c r="A25" i="57"/>
  <c r="B25" i="57" s="1"/>
  <c r="AN24" i="57"/>
  <c r="AI24" i="57"/>
  <c r="AJ24" i="57" s="1"/>
  <c r="AH24" i="57"/>
  <c r="AG24" i="57"/>
  <c r="AE24" i="57"/>
  <c r="AF24" i="57" s="1"/>
  <c r="AC24" i="57"/>
  <c r="AD24" i="57" s="1"/>
  <c r="Y24" i="57"/>
  <c r="AA24" i="57" s="1"/>
  <c r="AB24" i="57" s="1"/>
  <c r="U24" i="57"/>
  <c r="Q24" i="57"/>
  <c r="S24" i="57" s="1"/>
  <c r="T24" i="57" s="1"/>
  <c r="P24" i="57"/>
  <c r="O24" i="57"/>
  <c r="N24" i="57"/>
  <c r="M24" i="57"/>
  <c r="I24" i="57"/>
  <c r="K24" i="57" s="1"/>
  <c r="L24" i="57" s="1"/>
  <c r="E24" i="57"/>
  <c r="A24" i="57"/>
  <c r="C24" i="57" s="1"/>
  <c r="D24" i="57" s="1"/>
  <c r="AN23" i="57"/>
  <c r="AJ23" i="57"/>
  <c r="AI23" i="57"/>
  <c r="AG23" i="57"/>
  <c r="AH23" i="57" s="1"/>
  <c r="AC23" i="57"/>
  <c r="Z23" i="57"/>
  <c r="Y23" i="57"/>
  <c r="AA23" i="57" s="1"/>
  <c r="AB23" i="57" s="1"/>
  <c r="W23" i="57"/>
  <c r="X23" i="57" s="1"/>
  <c r="U23" i="57"/>
  <c r="V23" i="57" s="1"/>
  <c r="Q23" i="57"/>
  <c r="R23" i="57" s="1"/>
  <c r="M23" i="57"/>
  <c r="I23" i="57"/>
  <c r="K23" i="57" s="1"/>
  <c r="L23" i="57" s="1"/>
  <c r="E23" i="57"/>
  <c r="A23" i="57"/>
  <c r="B23" i="57" s="1"/>
  <c r="AN22" i="57"/>
  <c r="AJ22" i="57"/>
  <c r="AI22" i="57"/>
  <c r="AH22" i="57"/>
  <c r="AG22" i="57"/>
  <c r="AC22" i="57"/>
  <c r="AE22" i="57" s="1"/>
  <c r="AF22" i="57" s="1"/>
  <c r="Y22" i="57"/>
  <c r="AA22" i="57" s="1"/>
  <c r="AB22" i="57" s="1"/>
  <c r="X22" i="57"/>
  <c r="V22" i="57"/>
  <c r="U22" i="57"/>
  <c r="W22" i="57" s="1"/>
  <c r="S22" i="57"/>
  <c r="T22" i="57" s="1"/>
  <c r="R22" i="57"/>
  <c r="Q22" i="57"/>
  <c r="O22" i="57"/>
  <c r="P22" i="57" s="1"/>
  <c r="N22" i="57"/>
  <c r="M22" i="57"/>
  <c r="I22" i="57"/>
  <c r="K22" i="57" s="1"/>
  <c r="L22" i="57" s="1"/>
  <c r="E22" i="57"/>
  <c r="G22" i="57" s="1"/>
  <c r="H22" i="57" s="1"/>
  <c r="D22" i="57"/>
  <c r="C22" i="57"/>
  <c r="B22" i="57"/>
  <c r="A22" i="57"/>
  <c r="AN21" i="57"/>
  <c r="AI21" i="57"/>
  <c r="AJ21" i="57" s="1"/>
  <c r="AH21" i="57"/>
  <c r="AG21" i="57"/>
  <c r="AC21" i="57"/>
  <c r="AE21" i="57" s="1"/>
  <c r="AF21" i="57" s="1"/>
  <c r="Y21" i="57"/>
  <c r="AA21" i="57" s="1"/>
  <c r="AB21" i="57" s="1"/>
  <c r="X21" i="57"/>
  <c r="W21" i="57"/>
  <c r="U21" i="57"/>
  <c r="V21" i="57" s="1"/>
  <c r="Q21" i="57"/>
  <c r="R21" i="57" s="1"/>
  <c r="N21" i="57"/>
  <c r="M21" i="57"/>
  <c r="O21" i="57" s="1"/>
  <c r="P21" i="57" s="1"/>
  <c r="I21" i="57"/>
  <c r="K21" i="57" s="1"/>
  <c r="L21" i="57" s="1"/>
  <c r="H21" i="57"/>
  <c r="G21" i="57"/>
  <c r="E21" i="57"/>
  <c r="F21" i="57" s="1"/>
  <c r="A21" i="57"/>
  <c r="C21" i="57" s="1"/>
  <c r="D21" i="57" s="1"/>
  <c r="AN20" i="57"/>
  <c r="AJ20" i="57"/>
  <c r="AI20" i="57"/>
  <c r="AH20" i="57"/>
  <c r="AG20" i="57"/>
  <c r="AC20" i="57"/>
  <c r="AE20" i="57" s="1"/>
  <c r="AF20" i="57" s="1"/>
  <c r="Y20" i="57"/>
  <c r="U20" i="57"/>
  <c r="S20" i="57"/>
  <c r="T20" i="57" s="1"/>
  <c r="R20" i="57"/>
  <c r="Q20" i="57"/>
  <c r="N20" i="57"/>
  <c r="M20" i="57"/>
  <c r="O20" i="57" s="1"/>
  <c r="P20" i="57" s="1"/>
  <c r="I20" i="57"/>
  <c r="H20" i="57"/>
  <c r="G20" i="57"/>
  <c r="F20" i="57"/>
  <c r="E20" i="57"/>
  <c r="C20" i="57"/>
  <c r="D20" i="57" s="1"/>
  <c r="B20" i="57"/>
  <c r="A20" i="57"/>
  <c r="AN19" i="57"/>
  <c r="AG19" i="57"/>
  <c r="AC19" i="57"/>
  <c r="Z19" i="57"/>
  <c r="Y19" i="57"/>
  <c r="AA19" i="57" s="1"/>
  <c r="AB19" i="57" s="1"/>
  <c r="U19" i="57"/>
  <c r="S19" i="57"/>
  <c r="T19" i="57" s="1"/>
  <c r="R19" i="57"/>
  <c r="Q19" i="57"/>
  <c r="M19" i="57"/>
  <c r="I19" i="57"/>
  <c r="E19" i="57"/>
  <c r="F19" i="57" s="1"/>
  <c r="A19" i="57"/>
  <c r="C19" i="57" s="1"/>
  <c r="D19" i="57" s="1"/>
  <c r="AN18" i="57"/>
  <c r="AI18" i="57"/>
  <c r="AJ18" i="57" s="1"/>
  <c r="AH18" i="57"/>
  <c r="AG18" i="57"/>
  <c r="AC18" i="57"/>
  <c r="AE18" i="57" s="1"/>
  <c r="AF18" i="57" s="1"/>
  <c r="Y18" i="57"/>
  <c r="X18" i="57"/>
  <c r="W18" i="57"/>
  <c r="V18" i="57"/>
  <c r="U18" i="57"/>
  <c r="S18" i="57"/>
  <c r="T18" i="57" s="1"/>
  <c r="R18" i="57"/>
  <c r="Q18" i="57"/>
  <c r="M18" i="57"/>
  <c r="O18" i="57" s="1"/>
  <c r="P18" i="57" s="1"/>
  <c r="I18" i="57"/>
  <c r="K18" i="57" s="1"/>
  <c r="L18" i="57" s="1"/>
  <c r="G18" i="57"/>
  <c r="H18" i="57" s="1"/>
  <c r="F18" i="57"/>
  <c r="E18" i="57"/>
  <c r="A18" i="57"/>
  <c r="AN17" i="57"/>
  <c r="AG17" i="57"/>
  <c r="AE17" i="57"/>
  <c r="AF17" i="57" s="1"/>
  <c r="AD17" i="57"/>
  <c r="AC17" i="57"/>
  <c r="AA17" i="57"/>
  <c r="AB17" i="57" s="1"/>
  <c r="Y17" i="57"/>
  <c r="Z17" i="57" s="1"/>
  <c r="U17" i="57"/>
  <c r="S17" i="57"/>
  <c r="T17" i="57" s="1"/>
  <c r="R17" i="57"/>
  <c r="Q17" i="57"/>
  <c r="N17" i="57"/>
  <c r="M17" i="57"/>
  <c r="O17" i="57" s="1"/>
  <c r="P17" i="57" s="1"/>
  <c r="K17" i="57"/>
  <c r="L17" i="57" s="1"/>
  <c r="I17" i="57"/>
  <c r="J17" i="57" s="1"/>
  <c r="H17" i="57"/>
  <c r="G17" i="57"/>
  <c r="F17" i="57"/>
  <c r="E17" i="57"/>
  <c r="C17" i="57"/>
  <c r="D17" i="57" s="1"/>
  <c r="B17" i="57"/>
  <c r="A17" i="57"/>
  <c r="AN16" i="57"/>
  <c r="AG16" i="57"/>
  <c r="AI16" i="57" s="1"/>
  <c r="AJ16" i="57" s="1"/>
  <c r="AC16" i="57"/>
  <c r="Y16" i="57"/>
  <c r="AA16" i="57" s="1"/>
  <c r="AB16" i="57" s="1"/>
  <c r="W16" i="57"/>
  <c r="X16" i="57" s="1"/>
  <c r="V16" i="57"/>
  <c r="U16" i="57"/>
  <c r="S16" i="57"/>
  <c r="T16" i="57" s="1"/>
  <c r="R16" i="57"/>
  <c r="Q16" i="57"/>
  <c r="M16" i="57"/>
  <c r="I16" i="57"/>
  <c r="K16" i="57" s="1"/>
  <c r="L16" i="57" s="1"/>
  <c r="G16" i="57"/>
  <c r="H16" i="57" s="1"/>
  <c r="F16" i="57"/>
  <c r="E16" i="57"/>
  <c r="A16" i="57"/>
  <c r="C16" i="57" s="1"/>
  <c r="D16" i="57" s="1"/>
  <c r="AN15" i="57"/>
  <c r="AG15" i="57"/>
  <c r="AC15" i="57"/>
  <c r="AE15" i="57" s="1"/>
  <c r="AF15" i="57" s="1"/>
  <c r="Y15" i="57"/>
  <c r="Z15" i="57" s="1"/>
  <c r="U15" i="57"/>
  <c r="W15" i="57" s="1"/>
  <c r="X15" i="57" s="1"/>
  <c r="R15" i="57"/>
  <c r="Q15" i="57"/>
  <c r="S15" i="57" s="1"/>
  <c r="T15" i="57" s="1"/>
  <c r="M15" i="57"/>
  <c r="O15" i="57" s="1"/>
  <c r="P15" i="57" s="1"/>
  <c r="K15" i="57"/>
  <c r="L15" i="57" s="1"/>
  <c r="I15" i="57"/>
  <c r="J15" i="57" s="1"/>
  <c r="G15" i="57"/>
  <c r="H15" i="57" s="1"/>
  <c r="F15" i="57"/>
  <c r="E15" i="57"/>
  <c r="A15" i="57"/>
  <c r="AN14" i="57"/>
  <c r="AI14" i="57"/>
  <c r="AJ14" i="57" s="1"/>
  <c r="AH14" i="57"/>
  <c r="AG14" i="57"/>
  <c r="AC14" i="57"/>
  <c r="AE14" i="57" s="1"/>
  <c r="AF14" i="57" s="1"/>
  <c r="AA14" i="57"/>
  <c r="AB14" i="57" s="1"/>
  <c r="Z14" i="57"/>
  <c r="Y14" i="57"/>
  <c r="W14" i="57"/>
  <c r="X14" i="57" s="1"/>
  <c r="U14" i="57"/>
  <c r="V14" i="57" s="1"/>
  <c r="Q14" i="57"/>
  <c r="S14" i="57" s="1"/>
  <c r="T14" i="57" s="1"/>
  <c r="M14" i="57"/>
  <c r="L14" i="57"/>
  <c r="K14" i="57"/>
  <c r="J14" i="57"/>
  <c r="I14" i="57"/>
  <c r="E14" i="57"/>
  <c r="G14" i="57" s="1"/>
  <c r="H14" i="57" s="1"/>
  <c r="A14" i="57"/>
  <c r="C14" i="57" s="1"/>
  <c r="D14" i="57" s="1"/>
  <c r="AN13" i="57"/>
  <c r="AI13" i="57"/>
  <c r="AJ13" i="57" s="1"/>
  <c r="AH13" i="57"/>
  <c r="AG13" i="57"/>
  <c r="AC13" i="57"/>
  <c r="AD13" i="57" s="1"/>
  <c r="Y13" i="57"/>
  <c r="AA13" i="57" s="1"/>
  <c r="AB13" i="57" s="1"/>
  <c r="U13" i="57"/>
  <c r="Q13" i="57"/>
  <c r="S13" i="57" s="1"/>
  <c r="T13" i="57" s="1"/>
  <c r="P13" i="57"/>
  <c r="O13" i="57"/>
  <c r="M13" i="57"/>
  <c r="N13" i="57" s="1"/>
  <c r="I13" i="57"/>
  <c r="K13" i="57" s="1"/>
  <c r="L13" i="57" s="1"/>
  <c r="H13" i="57"/>
  <c r="G13" i="57"/>
  <c r="F13" i="57"/>
  <c r="E13" i="57"/>
  <c r="A13" i="57"/>
  <c r="C13" i="57" s="1"/>
  <c r="D13" i="57" s="1"/>
  <c r="AN12" i="57"/>
  <c r="AG12" i="57"/>
  <c r="AC12" i="57"/>
  <c r="AD12" i="57" s="1"/>
  <c r="AA12" i="57"/>
  <c r="AB12" i="57" s="1"/>
  <c r="Z12" i="57"/>
  <c r="Y12" i="57"/>
  <c r="U12" i="57"/>
  <c r="Q12" i="57"/>
  <c r="M12" i="57"/>
  <c r="L12" i="57"/>
  <c r="K12" i="57"/>
  <c r="J12" i="57"/>
  <c r="I12" i="57"/>
  <c r="H12" i="57"/>
  <c r="G12" i="57"/>
  <c r="F12" i="57"/>
  <c r="E12" i="57"/>
  <c r="A12" i="57"/>
  <c r="AN11" i="57"/>
  <c r="AJ11" i="57"/>
  <c r="AI11" i="57"/>
  <c r="AH11" i="57"/>
  <c r="AG11" i="57"/>
  <c r="AC11" i="57"/>
  <c r="AD11" i="57" s="1"/>
  <c r="Y11" i="57"/>
  <c r="AA11" i="57" s="1"/>
  <c r="AB11" i="57" s="1"/>
  <c r="V11" i="57"/>
  <c r="U11" i="57"/>
  <c r="W11" i="57" s="1"/>
  <c r="X11" i="57" s="1"/>
  <c r="R11" i="57"/>
  <c r="Q11" i="57"/>
  <c r="S11" i="57" s="1"/>
  <c r="T11" i="57" s="1"/>
  <c r="P11" i="57"/>
  <c r="O11" i="57"/>
  <c r="M11" i="57"/>
  <c r="N11" i="57" s="1"/>
  <c r="I11" i="57"/>
  <c r="K11" i="57" s="1"/>
  <c r="L11" i="57" s="1"/>
  <c r="E11" i="57"/>
  <c r="G11" i="57" s="1"/>
  <c r="H11" i="57" s="1"/>
  <c r="D11" i="57"/>
  <c r="C11" i="57"/>
  <c r="A11" i="57"/>
  <c r="B11" i="57" s="1"/>
  <c r="AN10" i="57"/>
  <c r="AG10" i="57"/>
  <c r="AI10" i="57" s="1"/>
  <c r="AJ10" i="57" s="1"/>
  <c r="AC10" i="57"/>
  <c r="AE10" i="57" s="1"/>
  <c r="AF10" i="57" s="1"/>
  <c r="Y10" i="57"/>
  <c r="AA10" i="57" s="1"/>
  <c r="AB10" i="57" s="1"/>
  <c r="W10" i="57"/>
  <c r="X10" i="57" s="1"/>
  <c r="V10" i="57"/>
  <c r="U10" i="57"/>
  <c r="Q10" i="57"/>
  <c r="P10" i="57"/>
  <c r="O10" i="57"/>
  <c r="N10" i="57"/>
  <c r="M10" i="57"/>
  <c r="I10" i="57"/>
  <c r="K10" i="57" s="1"/>
  <c r="L10" i="57" s="1"/>
  <c r="G10" i="57"/>
  <c r="H10" i="57" s="1"/>
  <c r="F10" i="57"/>
  <c r="E10" i="57"/>
  <c r="D10" i="57"/>
  <c r="A10" i="57"/>
  <c r="C10" i="57" s="1"/>
  <c r="AN9" i="57"/>
  <c r="AI9" i="57"/>
  <c r="AJ9" i="57" s="1"/>
  <c r="AG9" i="57"/>
  <c r="AH9" i="57" s="1"/>
  <c r="AC9" i="57"/>
  <c r="AE9" i="57" s="1"/>
  <c r="AF9" i="57" s="1"/>
  <c r="Y9" i="57"/>
  <c r="AA9" i="57" s="1"/>
  <c r="AB9" i="57" s="1"/>
  <c r="W9" i="57"/>
  <c r="X9" i="57" s="1"/>
  <c r="V9" i="57"/>
  <c r="U9" i="57"/>
  <c r="S9" i="57"/>
  <c r="T9" i="57" s="1"/>
  <c r="Q9" i="57"/>
  <c r="R9" i="57" s="1"/>
  <c r="P9" i="57"/>
  <c r="O9" i="57"/>
  <c r="N9" i="57"/>
  <c r="M9" i="57"/>
  <c r="K9" i="57"/>
  <c r="L9" i="57" s="1"/>
  <c r="J9" i="57"/>
  <c r="I9" i="57"/>
  <c r="E9" i="57"/>
  <c r="G9" i="57" s="1"/>
  <c r="H9" i="57" s="1"/>
  <c r="D9" i="57"/>
  <c r="C9" i="57"/>
  <c r="A9" i="57"/>
  <c r="B9" i="57" s="1"/>
  <c r="AN8" i="57"/>
  <c r="AI8" i="57"/>
  <c r="AJ8" i="57" s="1"/>
  <c r="AH8" i="57"/>
  <c r="AG8" i="57"/>
  <c r="AC8" i="57"/>
  <c r="AE8" i="57" s="1"/>
  <c r="AF8" i="57" s="1"/>
  <c r="AB8" i="57"/>
  <c r="AA8" i="57"/>
  <c r="Z8" i="57"/>
  <c r="Y8" i="57"/>
  <c r="U8" i="57"/>
  <c r="S8" i="57"/>
  <c r="T8" i="57" s="1"/>
  <c r="R8" i="57"/>
  <c r="Q8" i="57"/>
  <c r="P8" i="57"/>
  <c r="O8" i="57"/>
  <c r="N8" i="57"/>
  <c r="M8" i="57"/>
  <c r="K8" i="57"/>
  <c r="L8" i="57" s="1"/>
  <c r="J8" i="57"/>
  <c r="I8" i="57"/>
  <c r="E8" i="57"/>
  <c r="A8" i="57"/>
  <c r="AN7" i="57"/>
  <c r="AI7" i="57"/>
  <c r="AJ7" i="57" s="1"/>
  <c r="AG7" i="57"/>
  <c r="AH7" i="57" s="1"/>
  <c r="AC7" i="57"/>
  <c r="AE7" i="57" s="1"/>
  <c r="AF7" i="57" s="1"/>
  <c r="Y7" i="57"/>
  <c r="W7" i="57"/>
  <c r="X7" i="57" s="1"/>
  <c r="V7" i="57"/>
  <c r="U7" i="57"/>
  <c r="S7" i="57"/>
  <c r="T7" i="57" s="1"/>
  <c r="Q7" i="57"/>
  <c r="R7" i="57" s="1"/>
  <c r="O7" i="57"/>
  <c r="P7" i="57" s="1"/>
  <c r="N7" i="57"/>
  <c r="M7" i="57"/>
  <c r="I7" i="57"/>
  <c r="K7" i="57" s="1"/>
  <c r="L7" i="57" s="1"/>
  <c r="E7" i="57"/>
  <c r="F7" i="57" s="1"/>
  <c r="C7" i="57"/>
  <c r="D7" i="57" s="1"/>
  <c r="A7" i="57"/>
  <c r="B7" i="57" s="1"/>
  <c r="AN6" i="57"/>
  <c r="AJ6" i="57"/>
  <c r="AI6" i="57"/>
  <c r="AH6" i="57"/>
  <c r="AG6" i="57"/>
  <c r="AC6" i="57"/>
  <c r="Y6" i="57"/>
  <c r="U6" i="57"/>
  <c r="S6" i="57"/>
  <c r="T6" i="57" s="1"/>
  <c r="R6" i="57"/>
  <c r="Q6" i="57"/>
  <c r="O6" i="57"/>
  <c r="P6" i="57" s="1"/>
  <c r="N6" i="57"/>
  <c r="M6" i="57"/>
  <c r="I6" i="57"/>
  <c r="K6" i="57" s="1"/>
  <c r="L6" i="57" s="1"/>
  <c r="E6" i="57"/>
  <c r="G6" i="57" s="1"/>
  <c r="H6" i="57" s="1"/>
  <c r="C6" i="57"/>
  <c r="D6" i="57" s="1"/>
  <c r="B6" i="57"/>
  <c r="A6" i="57"/>
  <c r="AN5" i="57"/>
  <c r="AI5" i="57"/>
  <c r="AJ5" i="57" s="1"/>
  <c r="AH5" i="57"/>
  <c r="AG5" i="57"/>
  <c r="AC5" i="57"/>
  <c r="AE5" i="57" s="1"/>
  <c r="AF5" i="57" s="1"/>
  <c r="AA5" i="57"/>
  <c r="AB5" i="57" s="1"/>
  <c r="Z5" i="57"/>
  <c r="Y5" i="57"/>
  <c r="W5" i="57"/>
  <c r="X5" i="57" s="1"/>
  <c r="U5" i="57"/>
  <c r="V5" i="57" s="1"/>
  <c r="Q5" i="57"/>
  <c r="S5" i="57" s="1"/>
  <c r="T5" i="57" s="1"/>
  <c r="M5" i="57"/>
  <c r="K5" i="57"/>
  <c r="L5" i="57" s="1"/>
  <c r="J5" i="57"/>
  <c r="I5" i="57"/>
  <c r="G5" i="57"/>
  <c r="H5" i="57" s="1"/>
  <c r="E5" i="57"/>
  <c r="F5" i="57" s="1"/>
  <c r="A5" i="57"/>
  <c r="AN4" i="57"/>
  <c r="AI4" i="57"/>
  <c r="AJ4" i="57" s="1"/>
  <c r="AH4" i="57"/>
  <c r="AG4" i="57"/>
  <c r="AC4" i="57"/>
  <c r="AD4" i="57" s="1"/>
  <c r="Y4" i="57"/>
  <c r="W4" i="57"/>
  <c r="X4" i="57" s="1"/>
  <c r="U4" i="57"/>
  <c r="V4" i="57" s="1"/>
  <c r="T4" i="57"/>
  <c r="S4" i="57"/>
  <c r="R4" i="57"/>
  <c r="Q4" i="57"/>
  <c r="N4" i="57"/>
  <c r="M4" i="57"/>
  <c r="O4" i="57" s="1"/>
  <c r="P4" i="57" s="1"/>
  <c r="I4" i="57"/>
  <c r="H4" i="57"/>
  <c r="G4" i="57"/>
  <c r="F4" i="57"/>
  <c r="E4" i="57"/>
  <c r="C4" i="57"/>
  <c r="D4" i="57" s="1"/>
  <c r="B4" i="57"/>
  <c r="A4" i="57"/>
  <c r="AN3" i="57"/>
  <c r="AG3" i="57"/>
  <c r="AC3" i="57"/>
  <c r="AE3" i="57" s="1"/>
  <c r="AF3" i="57" s="1"/>
  <c r="AB3" i="57"/>
  <c r="Z3" i="57"/>
  <c r="Y3" i="57"/>
  <c r="AA3" i="57" s="1"/>
  <c r="U3" i="57"/>
  <c r="V3" i="57" s="1"/>
  <c r="T3" i="57"/>
  <c r="Q3" i="57"/>
  <c r="S3" i="57" s="1"/>
  <c r="N3" i="57"/>
  <c r="M3" i="57"/>
  <c r="O3" i="57" s="1"/>
  <c r="P3" i="57" s="1"/>
  <c r="I3" i="57"/>
  <c r="K3" i="57" s="1"/>
  <c r="L3" i="57" s="1"/>
  <c r="E3" i="57"/>
  <c r="A3" i="57"/>
  <c r="AN2" i="57"/>
  <c r="AI2" i="57"/>
  <c r="AJ2" i="57" s="1"/>
  <c r="AH2" i="57"/>
  <c r="AG2" i="57"/>
  <c r="AC2" i="57"/>
  <c r="AE2" i="57" s="1"/>
  <c r="AF2" i="57" s="1"/>
  <c r="Y2" i="57"/>
  <c r="X2" i="57"/>
  <c r="W2" i="57"/>
  <c r="V2" i="57"/>
  <c r="U2" i="57"/>
  <c r="Q2" i="57"/>
  <c r="S2" i="57" s="1"/>
  <c r="T2" i="57" s="1"/>
  <c r="M2" i="57"/>
  <c r="I2" i="57"/>
  <c r="K2" i="57" s="1"/>
  <c r="L2" i="57" s="1"/>
  <c r="G2" i="57"/>
  <c r="H2" i="57" s="1"/>
  <c r="F2" i="57"/>
  <c r="E2" i="57"/>
  <c r="A2" i="57"/>
  <c r="AN1" i="57"/>
  <c r="A13" i="64"/>
  <c r="A14" i="64" s="1"/>
  <c r="A15" i="64" s="1"/>
  <c r="A16" i="64" s="1"/>
  <c r="A17" i="64" s="1"/>
  <c r="A18" i="64" s="1"/>
  <c r="A19" i="64" s="1"/>
  <c r="A20" i="64" s="1"/>
  <c r="A21" i="64" s="1"/>
  <c r="A22" i="64" s="1"/>
  <c r="A23" i="64" s="1"/>
  <c r="A24" i="64" s="1"/>
  <c r="A25" i="64" s="1"/>
  <c r="A26" i="64" s="1"/>
  <c r="A27" i="64" s="1"/>
  <c r="A28" i="64" s="1"/>
  <c r="A29" i="64" s="1"/>
  <c r="A30" i="64" s="1"/>
  <c r="A31" i="64" s="1"/>
  <c r="E106" i="56"/>
  <c r="A106" i="56"/>
  <c r="B106" i="56" s="1"/>
  <c r="E105" i="56"/>
  <c r="G105" i="56" s="1"/>
  <c r="H105" i="56" s="1"/>
  <c r="A105" i="56"/>
  <c r="C105" i="56" s="1"/>
  <c r="D105" i="56" s="1"/>
  <c r="E104" i="56"/>
  <c r="A104" i="56"/>
  <c r="C104" i="56" s="1"/>
  <c r="D104" i="56" s="1"/>
  <c r="E103" i="56"/>
  <c r="G103" i="56" s="1"/>
  <c r="H103" i="56" s="1"/>
  <c r="A103" i="56"/>
  <c r="C103" i="56" s="1"/>
  <c r="D103" i="56" s="1"/>
  <c r="E102" i="56"/>
  <c r="A102" i="56"/>
  <c r="C102" i="56" s="1"/>
  <c r="D102" i="56" s="1"/>
  <c r="E101" i="56"/>
  <c r="G101" i="56" s="1"/>
  <c r="H101" i="56" s="1"/>
  <c r="A101" i="56"/>
  <c r="C101" i="56" s="1"/>
  <c r="D101" i="56" s="1"/>
  <c r="E100" i="56"/>
  <c r="A100" i="56"/>
  <c r="E99" i="56"/>
  <c r="G99" i="56" s="1"/>
  <c r="H99" i="56" s="1"/>
  <c r="A99" i="56"/>
  <c r="B99" i="56" s="1"/>
  <c r="E98" i="56"/>
  <c r="A98" i="56"/>
  <c r="C98" i="56" s="1"/>
  <c r="D98" i="56" s="1"/>
  <c r="E97" i="56"/>
  <c r="F97" i="56" s="1"/>
  <c r="A97" i="56"/>
  <c r="C97" i="56" s="1"/>
  <c r="D97" i="56" s="1"/>
  <c r="E96" i="56"/>
  <c r="A96" i="56"/>
  <c r="B96" i="56" s="1"/>
  <c r="E95" i="56"/>
  <c r="G95" i="56" s="1"/>
  <c r="H95" i="56" s="1"/>
  <c r="A95" i="56"/>
  <c r="C95" i="56" s="1"/>
  <c r="D95" i="56" s="1"/>
  <c r="E94" i="56"/>
  <c r="A94" i="56"/>
  <c r="C94" i="56" s="1"/>
  <c r="D94" i="56" s="1"/>
  <c r="E93" i="56"/>
  <c r="G93" i="56" s="1"/>
  <c r="H93" i="56" s="1"/>
  <c r="A93" i="56"/>
  <c r="C93" i="56" s="1"/>
  <c r="D93" i="56" s="1"/>
  <c r="E92" i="56"/>
  <c r="A92" i="56"/>
  <c r="B92" i="56" s="1"/>
  <c r="G91" i="56"/>
  <c r="H91" i="56" s="1"/>
  <c r="E91" i="56"/>
  <c r="F91" i="56" s="1"/>
  <c r="A91" i="56"/>
  <c r="C91" i="56" s="1"/>
  <c r="D91" i="56" s="1"/>
  <c r="E90" i="56"/>
  <c r="A90" i="56"/>
  <c r="E89" i="56"/>
  <c r="G89" i="56" s="1"/>
  <c r="H89" i="56" s="1"/>
  <c r="A89" i="56"/>
  <c r="C89" i="56" s="1"/>
  <c r="D89" i="56" s="1"/>
  <c r="E88" i="56"/>
  <c r="A88" i="56"/>
  <c r="C88" i="56" s="1"/>
  <c r="D88" i="56" s="1"/>
  <c r="E87" i="56"/>
  <c r="F87" i="56" s="1"/>
  <c r="A87" i="56"/>
  <c r="C87" i="56" s="1"/>
  <c r="D87" i="56" s="1"/>
  <c r="E86" i="56"/>
  <c r="D86" i="56"/>
  <c r="A86" i="56"/>
  <c r="C86" i="56" s="1"/>
  <c r="E85" i="56"/>
  <c r="G85" i="56" s="1"/>
  <c r="H85" i="56" s="1"/>
  <c r="A85" i="56"/>
  <c r="C85" i="56" s="1"/>
  <c r="D85" i="56" s="1"/>
  <c r="E84" i="56"/>
  <c r="A84" i="56"/>
  <c r="C84" i="56" s="1"/>
  <c r="D84" i="56" s="1"/>
  <c r="E83" i="56"/>
  <c r="F83" i="56" s="1"/>
  <c r="A83" i="56"/>
  <c r="B83" i="56" s="1"/>
  <c r="E82" i="56"/>
  <c r="A82" i="56"/>
  <c r="C82" i="56" s="1"/>
  <c r="D82" i="56" s="1"/>
  <c r="E81" i="56"/>
  <c r="F81" i="56" s="1"/>
  <c r="A81" i="56"/>
  <c r="C81" i="56" s="1"/>
  <c r="D81" i="56" s="1"/>
  <c r="E80" i="56"/>
  <c r="A80" i="56"/>
  <c r="E79" i="56"/>
  <c r="F79" i="56" s="1"/>
  <c r="A79" i="56"/>
  <c r="C79" i="56" s="1"/>
  <c r="D79" i="56" s="1"/>
  <c r="E78" i="56"/>
  <c r="A78" i="56"/>
  <c r="C78" i="56" s="1"/>
  <c r="D78" i="56" s="1"/>
  <c r="E77" i="56"/>
  <c r="G77" i="56" s="1"/>
  <c r="H77" i="56" s="1"/>
  <c r="A77" i="56"/>
  <c r="B77" i="56" s="1"/>
  <c r="E76" i="56"/>
  <c r="A76" i="56"/>
  <c r="B76" i="56" s="1"/>
  <c r="E75" i="56"/>
  <c r="G75" i="56" s="1"/>
  <c r="H75" i="56" s="1"/>
  <c r="A75" i="56"/>
  <c r="AN72" i="56"/>
  <c r="AN71" i="56"/>
  <c r="AG71" i="56"/>
  <c r="AI71" i="56" s="1"/>
  <c r="AJ71" i="56" s="1"/>
  <c r="AC71" i="56"/>
  <c r="AD71" i="56" s="1"/>
  <c r="Y71" i="56"/>
  <c r="AA71" i="56" s="1"/>
  <c r="AB71" i="56" s="1"/>
  <c r="U71" i="56"/>
  <c r="W71" i="56" s="1"/>
  <c r="X71" i="56" s="1"/>
  <c r="Q71" i="56"/>
  <c r="S71" i="56" s="1"/>
  <c r="T71" i="56" s="1"/>
  <c r="M71" i="56"/>
  <c r="N71" i="56" s="1"/>
  <c r="I71" i="56"/>
  <c r="K71" i="56" s="1"/>
  <c r="L71" i="56" s="1"/>
  <c r="E71" i="56"/>
  <c r="G71" i="56" s="1"/>
  <c r="H71" i="56" s="1"/>
  <c r="A71" i="56"/>
  <c r="B71" i="56" s="1"/>
  <c r="AN70" i="56"/>
  <c r="AG70" i="56"/>
  <c r="AC70" i="56"/>
  <c r="AD70" i="56" s="1"/>
  <c r="Y70" i="56"/>
  <c r="AA70" i="56" s="1"/>
  <c r="AB70" i="56" s="1"/>
  <c r="U70" i="56"/>
  <c r="V70" i="56" s="1"/>
  <c r="Q70" i="56"/>
  <c r="M70" i="56"/>
  <c r="O70" i="56" s="1"/>
  <c r="P70" i="56" s="1"/>
  <c r="I70" i="56"/>
  <c r="J70" i="56" s="1"/>
  <c r="E70" i="56"/>
  <c r="G70" i="56" s="1"/>
  <c r="H70" i="56" s="1"/>
  <c r="A70" i="56"/>
  <c r="AN69" i="56"/>
  <c r="AG69" i="56"/>
  <c r="AH69" i="56" s="1"/>
  <c r="AC69" i="56"/>
  <c r="Y69" i="56"/>
  <c r="Z69" i="56" s="1"/>
  <c r="U69" i="56"/>
  <c r="W69" i="56" s="1"/>
  <c r="X69" i="56" s="1"/>
  <c r="Q69" i="56"/>
  <c r="M69" i="56"/>
  <c r="N69" i="56" s="1"/>
  <c r="I69" i="56"/>
  <c r="E69" i="56"/>
  <c r="G69" i="56" s="1"/>
  <c r="H69" i="56" s="1"/>
  <c r="A69" i="56"/>
  <c r="C69" i="56" s="1"/>
  <c r="D69" i="56" s="1"/>
  <c r="AN68" i="56"/>
  <c r="AG68" i="56"/>
  <c r="AI68" i="56" s="1"/>
  <c r="AJ68" i="56" s="1"/>
  <c r="AC68" i="56"/>
  <c r="AE68" i="56" s="1"/>
  <c r="AF68" i="56" s="1"/>
  <c r="Y68" i="56"/>
  <c r="Z68" i="56" s="1"/>
  <c r="U68" i="56"/>
  <c r="W68" i="56" s="1"/>
  <c r="X68" i="56" s="1"/>
  <c r="Q68" i="56"/>
  <c r="S68" i="56" s="1"/>
  <c r="T68" i="56" s="1"/>
  <c r="M68" i="56"/>
  <c r="O68" i="56" s="1"/>
  <c r="P68" i="56" s="1"/>
  <c r="I68" i="56"/>
  <c r="E68" i="56"/>
  <c r="F68" i="56" s="1"/>
  <c r="A68" i="56"/>
  <c r="C68" i="56" s="1"/>
  <c r="D68" i="56" s="1"/>
  <c r="AN67" i="56"/>
  <c r="AG67" i="56"/>
  <c r="AH67" i="56" s="1"/>
  <c r="AC67" i="56"/>
  <c r="AE67" i="56" s="1"/>
  <c r="AF67" i="56" s="1"/>
  <c r="Y67" i="56"/>
  <c r="Z67" i="56" s="1"/>
  <c r="U67" i="56"/>
  <c r="W67" i="56" s="1"/>
  <c r="X67" i="56" s="1"/>
  <c r="Q67" i="56"/>
  <c r="R67" i="56" s="1"/>
  <c r="M67" i="56"/>
  <c r="O67" i="56" s="1"/>
  <c r="P67" i="56" s="1"/>
  <c r="L67" i="56"/>
  <c r="I67" i="56"/>
  <c r="K67" i="56" s="1"/>
  <c r="E67" i="56"/>
  <c r="G67" i="56" s="1"/>
  <c r="H67" i="56" s="1"/>
  <c r="A67" i="56"/>
  <c r="B67" i="56" s="1"/>
  <c r="AN66" i="56"/>
  <c r="AG66" i="56"/>
  <c r="AH66" i="56" s="1"/>
  <c r="AE66" i="56"/>
  <c r="AF66" i="56" s="1"/>
  <c r="AD66" i="56"/>
  <c r="AC66" i="56"/>
  <c r="Y66" i="56"/>
  <c r="AA66" i="56" s="1"/>
  <c r="AB66" i="56" s="1"/>
  <c r="U66" i="56"/>
  <c r="Q66" i="56"/>
  <c r="S66" i="56" s="1"/>
  <c r="T66" i="56" s="1"/>
  <c r="M66" i="56"/>
  <c r="O66" i="56" s="1"/>
  <c r="P66" i="56" s="1"/>
  <c r="J66" i="56"/>
  <c r="I66" i="56"/>
  <c r="K66" i="56" s="1"/>
  <c r="L66" i="56" s="1"/>
  <c r="E66" i="56"/>
  <c r="B66" i="56"/>
  <c r="A66" i="56"/>
  <c r="C66" i="56" s="1"/>
  <c r="D66" i="56" s="1"/>
  <c r="AN65" i="56"/>
  <c r="AI65" i="56"/>
  <c r="AJ65" i="56" s="1"/>
  <c r="AG65" i="56"/>
  <c r="AH65" i="56" s="1"/>
  <c r="AC65" i="56"/>
  <c r="Y65" i="56"/>
  <c r="AA65" i="56" s="1"/>
  <c r="AB65" i="56" s="1"/>
  <c r="U65" i="56"/>
  <c r="W65" i="56" s="1"/>
  <c r="X65" i="56" s="1"/>
  <c r="Q65" i="56"/>
  <c r="M65" i="56"/>
  <c r="O65" i="56" s="1"/>
  <c r="P65" i="56" s="1"/>
  <c r="I65" i="56"/>
  <c r="K65" i="56" s="1"/>
  <c r="L65" i="56" s="1"/>
  <c r="E65" i="56"/>
  <c r="G65" i="56" s="1"/>
  <c r="H65" i="56" s="1"/>
  <c r="A65" i="56"/>
  <c r="B65" i="56" s="1"/>
  <c r="AN64" i="56"/>
  <c r="AG64" i="56"/>
  <c r="AI64" i="56" s="1"/>
  <c r="AJ64" i="56" s="1"/>
  <c r="AC64" i="56"/>
  <c r="AE64" i="56" s="1"/>
  <c r="AF64" i="56" s="1"/>
  <c r="Y64" i="56"/>
  <c r="U64" i="56"/>
  <c r="Q64" i="56"/>
  <c r="R64" i="56" s="1"/>
  <c r="M64" i="56"/>
  <c r="O64" i="56" s="1"/>
  <c r="P64" i="56" s="1"/>
  <c r="I64" i="56"/>
  <c r="K64" i="56" s="1"/>
  <c r="L64" i="56" s="1"/>
  <c r="E64" i="56"/>
  <c r="G64" i="56" s="1"/>
  <c r="H64" i="56" s="1"/>
  <c r="A64" i="56"/>
  <c r="C64" i="56" s="1"/>
  <c r="D64" i="56" s="1"/>
  <c r="AN63" i="56"/>
  <c r="AG63" i="56"/>
  <c r="AI63" i="56" s="1"/>
  <c r="AJ63" i="56" s="1"/>
  <c r="AC63" i="56"/>
  <c r="AE63" i="56" s="1"/>
  <c r="AF63" i="56" s="1"/>
  <c r="Y63" i="56"/>
  <c r="AA63" i="56" s="1"/>
  <c r="AB63" i="56" s="1"/>
  <c r="U63" i="56"/>
  <c r="V63" i="56" s="1"/>
  <c r="Q63" i="56"/>
  <c r="M63" i="56"/>
  <c r="N63" i="56" s="1"/>
  <c r="I63" i="56"/>
  <c r="K63" i="56" s="1"/>
  <c r="L63" i="56" s="1"/>
  <c r="E63" i="56"/>
  <c r="F63" i="56" s="1"/>
  <c r="A63" i="56"/>
  <c r="C63" i="56" s="1"/>
  <c r="D63" i="56" s="1"/>
  <c r="AN62" i="56"/>
  <c r="AG62" i="56"/>
  <c r="AI62" i="56" s="1"/>
  <c r="AJ62" i="56" s="1"/>
  <c r="AC62" i="56"/>
  <c r="AE62" i="56" s="1"/>
  <c r="AF62" i="56" s="1"/>
  <c r="Y62" i="56"/>
  <c r="U62" i="56"/>
  <c r="W62" i="56" s="1"/>
  <c r="X62" i="56" s="1"/>
  <c r="Q62" i="56"/>
  <c r="R62" i="56" s="1"/>
  <c r="M62" i="56"/>
  <c r="O62" i="56" s="1"/>
  <c r="P62" i="56" s="1"/>
  <c r="I62" i="56"/>
  <c r="E62" i="56"/>
  <c r="G62" i="56" s="1"/>
  <c r="H62" i="56" s="1"/>
  <c r="C62" i="56"/>
  <c r="D62" i="56" s="1"/>
  <c r="B62" i="56"/>
  <c r="A62" i="56"/>
  <c r="AN61" i="56"/>
  <c r="AG61" i="56"/>
  <c r="AH61" i="56" s="1"/>
  <c r="AC61" i="56"/>
  <c r="AE61" i="56" s="1"/>
  <c r="AF61" i="56" s="1"/>
  <c r="Y61" i="56"/>
  <c r="U61" i="56"/>
  <c r="Q61" i="56"/>
  <c r="S61" i="56" s="1"/>
  <c r="T61" i="56" s="1"/>
  <c r="M61" i="56"/>
  <c r="O61" i="56" s="1"/>
  <c r="P61" i="56" s="1"/>
  <c r="I61" i="56"/>
  <c r="K61" i="56" s="1"/>
  <c r="L61" i="56" s="1"/>
  <c r="E61" i="56"/>
  <c r="F61" i="56" s="1"/>
  <c r="A61" i="56"/>
  <c r="C61" i="56" s="1"/>
  <c r="D61" i="56" s="1"/>
  <c r="AN60" i="56"/>
  <c r="AG60" i="56"/>
  <c r="AH60" i="56" s="1"/>
  <c r="AC60" i="56"/>
  <c r="AE60" i="56" s="1"/>
  <c r="AF60" i="56" s="1"/>
  <c r="Y60" i="56"/>
  <c r="AA60" i="56" s="1"/>
  <c r="AB60" i="56" s="1"/>
  <c r="U60" i="56"/>
  <c r="W60" i="56" s="1"/>
  <c r="X60" i="56" s="1"/>
  <c r="Q60" i="56"/>
  <c r="S60" i="56" s="1"/>
  <c r="T60" i="56" s="1"/>
  <c r="N60" i="56"/>
  <c r="M60" i="56"/>
  <c r="O60" i="56" s="1"/>
  <c r="P60" i="56" s="1"/>
  <c r="I60" i="56"/>
  <c r="K60" i="56" s="1"/>
  <c r="L60" i="56" s="1"/>
  <c r="E60" i="56"/>
  <c r="G60" i="56" s="1"/>
  <c r="H60" i="56" s="1"/>
  <c r="A60" i="56"/>
  <c r="B60" i="56" s="1"/>
  <c r="AN59" i="56"/>
  <c r="AG59" i="56"/>
  <c r="AH59" i="56" s="1"/>
  <c r="AC59" i="56"/>
  <c r="AE59" i="56" s="1"/>
  <c r="AF59" i="56" s="1"/>
  <c r="Y59" i="56"/>
  <c r="Z59" i="56" s="1"/>
  <c r="U59" i="56"/>
  <c r="W59" i="56" s="1"/>
  <c r="X59" i="56" s="1"/>
  <c r="Q59" i="56"/>
  <c r="S59" i="56" s="1"/>
  <c r="T59" i="56" s="1"/>
  <c r="M59" i="56"/>
  <c r="N59" i="56" s="1"/>
  <c r="I59" i="56"/>
  <c r="J59" i="56" s="1"/>
  <c r="E59" i="56"/>
  <c r="G59" i="56" s="1"/>
  <c r="H59" i="56" s="1"/>
  <c r="A59" i="56"/>
  <c r="B59" i="56" s="1"/>
  <c r="AN58" i="56"/>
  <c r="AG58" i="56"/>
  <c r="AI58" i="56" s="1"/>
  <c r="AJ58" i="56" s="1"/>
  <c r="AC58" i="56"/>
  <c r="Y58" i="56"/>
  <c r="AA58" i="56" s="1"/>
  <c r="AB58" i="56" s="1"/>
  <c r="U58" i="56"/>
  <c r="W58" i="56" s="1"/>
  <c r="X58" i="56" s="1"/>
  <c r="Q58" i="56"/>
  <c r="S58" i="56" s="1"/>
  <c r="T58" i="56" s="1"/>
  <c r="M58" i="56"/>
  <c r="I58" i="56"/>
  <c r="K58" i="56" s="1"/>
  <c r="L58" i="56" s="1"/>
  <c r="E58" i="56"/>
  <c r="F58" i="56" s="1"/>
  <c r="A58" i="56"/>
  <c r="C58" i="56" s="1"/>
  <c r="D58" i="56" s="1"/>
  <c r="AN57" i="56"/>
  <c r="AG57" i="56"/>
  <c r="AI57" i="56" s="1"/>
  <c r="AJ57" i="56" s="1"/>
  <c r="AC57" i="56"/>
  <c r="AE57" i="56" s="1"/>
  <c r="AF57" i="56" s="1"/>
  <c r="Y57" i="56"/>
  <c r="Z57" i="56" s="1"/>
  <c r="U57" i="56"/>
  <c r="W57" i="56" s="1"/>
  <c r="X57" i="56" s="1"/>
  <c r="Q57" i="56"/>
  <c r="S57" i="56" s="1"/>
  <c r="T57" i="56" s="1"/>
  <c r="M57" i="56"/>
  <c r="O57" i="56" s="1"/>
  <c r="P57" i="56" s="1"/>
  <c r="I57" i="56"/>
  <c r="J57" i="56" s="1"/>
  <c r="E57" i="56"/>
  <c r="G57" i="56" s="1"/>
  <c r="H57" i="56" s="1"/>
  <c r="A57" i="56"/>
  <c r="C57" i="56" s="1"/>
  <c r="D57" i="56" s="1"/>
  <c r="AN56" i="56"/>
  <c r="AG56" i="56"/>
  <c r="AH56" i="56" s="1"/>
  <c r="AC56" i="56"/>
  <c r="AE56" i="56" s="1"/>
  <c r="AF56" i="56" s="1"/>
  <c r="Y56" i="56"/>
  <c r="AA56" i="56" s="1"/>
  <c r="AB56" i="56" s="1"/>
  <c r="U56" i="56"/>
  <c r="V56" i="56" s="1"/>
  <c r="Q56" i="56"/>
  <c r="M56" i="56"/>
  <c r="I56" i="56"/>
  <c r="J56" i="56" s="1"/>
  <c r="F56" i="56"/>
  <c r="E56" i="56"/>
  <c r="G56" i="56" s="1"/>
  <c r="H56" i="56" s="1"/>
  <c r="C56" i="56"/>
  <c r="D56" i="56" s="1"/>
  <c r="A56" i="56"/>
  <c r="B56" i="56" s="1"/>
  <c r="AN55" i="56"/>
  <c r="AG55" i="56"/>
  <c r="AH55" i="56" s="1"/>
  <c r="AC55" i="56"/>
  <c r="AD55" i="56" s="1"/>
  <c r="Y55" i="56"/>
  <c r="AA55" i="56" s="1"/>
  <c r="AB55" i="56" s="1"/>
  <c r="U55" i="56"/>
  <c r="W55" i="56" s="1"/>
  <c r="X55" i="56" s="1"/>
  <c r="Q55" i="56"/>
  <c r="S55" i="56" s="1"/>
  <c r="T55" i="56" s="1"/>
  <c r="M55" i="56"/>
  <c r="N55" i="56" s="1"/>
  <c r="I55" i="56"/>
  <c r="K55" i="56" s="1"/>
  <c r="L55" i="56" s="1"/>
  <c r="E55" i="56"/>
  <c r="G55" i="56" s="1"/>
  <c r="H55" i="56" s="1"/>
  <c r="A55" i="56"/>
  <c r="C55" i="56" s="1"/>
  <c r="D55" i="56" s="1"/>
  <c r="AN54" i="56"/>
  <c r="AG54" i="56"/>
  <c r="AC54" i="56"/>
  <c r="AE54" i="56" s="1"/>
  <c r="AF54" i="56" s="1"/>
  <c r="Y54" i="56"/>
  <c r="AA54" i="56" s="1"/>
  <c r="AB54" i="56" s="1"/>
  <c r="U54" i="56"/>
  <c r="W54" i="56" s="1"/>
  <c r="X54" i="56" s="1"/>
  <c r="Q54" i="56"/>
  <c r="M54" i="56"/>
  <c r="O54" i="56" s="1"/>
  <c r="P54" i="56" s="1"/>
  <c r="I54" i="56"/>
  <c r="K54" i="56" s="1"/>
  <c r="L54" i="56" s="1"/>
  <c r="E54" i="56"/>
  <c r="G54" i="56" s="1"/>
  <c r="H54" i="56" s="1"/>
  <c r="A54" i="56"/>
  <c r="AN53" i="56"/>
  <c r="AG53" i="56"/>
  <c r="AC53" i="56"/>
  <c r="Y53" i="56"/>
  <c r="Z53" i="56" s="1"/>
  <c r="U53" i="56"/>
  <c r="W53" i="56" s="1"/>
  <c r="X53" i="56" s="1"/>
  <c r="Q53" i="56"/>
  <c r="R53" i="56" s="1"/>
  <c r="M53" i="56"/>
  <c r="N53" i="56" s="1"/>
  <c r="I53" i="56"/>
  <c r="J53" i="56" s="1"/>
  <c r="E53" i="56"/>
  <c r="G53" i="56" s="1"/>
  <c r="H53" i="56" s="1"/>
  <c r="A53" i="56"/>
  <c r="C53" i="56" s="1"/>
  <c r="D53" i="56" s="1"/>
  <c r="AN52" i="56"/>
  <c r="AG52" i="56"/>
  <c r="AI52" i="56" s="1"/>
  <c r="AJ52" i="56" s="1"/>
  <c r="AC52" i="56"/>
  <c r="AE52" i="56" s="1"/>
  <c r="AF52" i="56" s="1"/>
  <c r="Y52" i="56"/>
  <c r="Z52" i="56" s="1"/>
  <c r="U52" i="56"/>
  <c r="V52" i="56" s="1"/>
  <c r="Q52" i="56"/>
  <c r="S52" i="56" s="1"/>
  <c r="T52" i="56" s="1"/>
  <c r="M52" i="56"/>
  <c r="O52" i="56" s="1"/>
  <c r="P52" i="56" s="1"/>
  <c r="I52" i="56"/>
  <c r="K52" i="56" s="1"/>
  <c r="L52" i="56" s="1"/>
  <c r="E52" i="56"/>
  <c r="G52" i="56" s="1"/>
  <c r="H52" i="56" s="1"/>
  <c r="A52" i="56"/>
  <c r="C52" i="56" s="1"/>
  <c r="D52" i="56" s="1"/>
  <c r="AN51" i="56"/>
  <c r="AG51" i="56"/>
  <c r="AH51" i="56" s="1"/>
  <c r="AC51" i="56"/>
  <c r="AE51" i="56" s="1"/>
  <c r="AF51" i="56" s="1"/>
  <c r="Y51" i="56"/>
  <c r="Z51" i="56" s="1"/>
  <c r="U51" i="56"/>
  <c r="W51" i="56" s="1"/>
  <c r="X51" i="56" s="1"/>
  <c r="Q51" i="56"/>
  <c r="R51" i="56" s="1"/>
  <c r="M51" i="56"/>
  <c r="O51" i="56" s="1"/>
  <c r="P51" i="56" s="1"/>
  <c r="I51" i="56"/>
  <c r="K51" i="56" s="1"/>
  <c r="L51" i="56" s="1"/>
  <c r="E51" i="56"/>
  <c r="F51" i="56" s="1"/>
  <c r="A51" i="56"/>
  <c r="B51" i="56" s="1"/>
  <c r="AN50" i="56"/>
  <c r="AG50" i="56"/>
  <c r="AI50" i="56" s="1"/>
  <c r="AJ50" i="56" s="1"/>
  <c r="AC50" i="56"/>
  <c r="AD50" i="56" s="1"/>
  <c r="Y50" i="56"/>
  <c r="AA50" i="56" s="1"/>
  <c r="AB50" i="56" s="1"/>
  <c r="U50" i="56"/>
  <c r="Q50" i="56"/>
  <c r="R50" i="56" s="1"/>
  <c r="M50" i="56"/>
  <c r="O50" i="56" s="1"/>
  <c r="P50" i="56" s="1"/>
  <c r="I50" i="56"/>
  <c r="E50" i="56"/>
  <c r="A50" i="56"/>
  <c r="C50" i="56" s="1"/>
  <c r="D50" i="56" s="1"/>
  <c r="AN49" i="56"/>
  <c r="AG49" i="56"/>
  <c r="AH49" i="56" s="1"/>
  <c r="AC49" i="56"/>
  <c r="AE49" i="56" s="1"/>
  <c r="AF49" i="56" s="1"/>
  <c r="Y49" i="56"/>
  <c r="U49" i="56"/>
  <c r="W49" i="56" s="1"/>
  <c r="X49" i="56" s="1"/>
  <c r="Q49" i="56"/>
  <c r="R49" i="56" s="1"/>
  <c r="M49" i="56"/>
  <c r="N49" i="56" s="1"/>
  <c r="I49" i="56"/>
  <c r="K49" i="56" s="1"/>
  <c r="L49" i="56" s="1"/>
  <c r="F49" i="56"/>
  <c r="E49" i="56"/>
  <c r="G49" i="56" s="1"/>
  <c r="H49" i="56" s="1"/>
  <c r="A49" i="56"/>
  <c r="B49" i="56" s="1"/>
  <c r="AN48" i="56"/>
  <c r="AG48" i="56"/>
  <c r="AI48" i="56" s="1"/>
  <c r="AJ48" i="56" s="1"/>
  <c r="AC48" i="56"/>
  <c r="AD48" i="56" s="1"/>
  <c r="Y48" i="56"/>
  <c r="U48" i="56"/>
  <c r="W48" i="56" s="1"/>
  <c r="X48" i="56" s="1"/>
  <c r="Q48" i="56"/>
  <c r="S48" i="56" s="1"/>
  <c r="T48" i="56" s="1"/>
  <c r="M48" i="56"/>
  <c r="O48" i="56" s="1"/>
  <c r="P48" i="56" s="1"/>
  <c r="I48" i="56"/>
  <c r="K48" i="56" s="1"/>
  <c r="L48" i="56" s="1"/>
  <c r="E48" i="56"/>
  <c r="G48" i="56" s="1"/>
  <c r="H48" i="56" s="1"/>
  <c r="A48" i="56"/>
  <c r="C48" i="56" s="1"/>
  <c r="D48" i="56" s="1"/>
  <c r="AN47" i="56"/>
  <c r="AG47" i="56"/>
  <c r="AI47" i="56" s="1"/>
  <c r="AJ47" i="56" s="1"/>
  <c r="AC47" i="56"/>
  <c r="AE47" i="56" s="1"/>
  <c r="AF47" i="56" s="1"/>
  <c r="Y47" i="56"/>
  <c r="U47" i="56"/>
  <c r="V47" i="56" s="1"/>
  <c r="Q47" i="56"/>
  <c r="R47" i="56" s="1"/>
  <c r="M47" i="56"/>
  <c r="O47" i="56" s="1"/>
  <c r="P47" i="56" s="1"/>
  <c r="I47" i="56"/>
  <c r="K47" i="56" s="1"/>
  <c r="L47" i="56" s="1"/>
  <c r="E47" i="56"/>
  <c r="F47" i="56" s="1"/>
  <c r="A47" i="56"/>
  <c r="B47" i="56" s="1"/>
  <c r="AN46" i="56"/>
  <c r="AG46" i="56"/>
  <c r="AI46" i="56" s="1"/>
  <c r="AJ46" i="56" s="1"/>
  <c r="AC46" i="56"/>
  <c r="AD46" i="56" s="1"/>
  <c r="Y46" i="56"/>
  <c r="U46" i="56"/>
  <c r="W46" i="56" s="1"/>
  <c r="X46" i="56" s="1"/>
  <c r="S46" i="56"/>
  <c r="T46" i="56" s="1"/>
  <c r="R46" i="56"/>
  <c r="Q46" i="56"/>
  <c r="M46" i="56"/>
  <c r="O46" i="56" s="1"/>
  <c r="P46" i="56" s="1"/>
  <c r="I46" i="56"/>
  <c r="E46" i="56"/>
  <c r="G46" i="56" s="1"/>
  <c r="H46" i="56" s="1"/>
  <c r="A46" i="56"/>
  <c r="C46" i="56" s="1"/>
  <c r="D46" i="56" s="1"/>
  <c r="AN45" i="56"/>
  <c r="AG45" i="56"/>
  <c r="AI45" i="56" s="1"/>
  <c r="AJ45" i="56" s="1"/>
  <c r="AC45" i="56"/>
  <c r="AE45" i="56" s="1"/>
  <c r="AF45" i="56" s="1"/>
  <c r="Y45" i="56"/>
  <c r="U45" i="56"/>
  <c r="V45" i="56" s="1"/>
  <c r="Q45" i="56"/>
  <c r="S45" i="56" s="1"/>
  <c r="T45" i="56" s="1"/>
  <c r="M45" i="56"/>
  <c r="O45" i="56" s="1"/>
  <c r="P45" i="56" s="1"/>
  <c r="I45" i="56"/>
  <c r="K45" i="56" s="1"/>
  <c r="L45" i="56" s="1"/>
  <c r="E45" i="56"/>
  <c r="F45" i="56" s="1"/>
  <c r="A45" i="56"/>
  <c r="B45" i="56" s="1"/>
  <c r="AN44" i="56"/>
  <c r="AG44" i="56"/>
  <c r="AH44" i="56" s="1"/>
  <c r="AC44" i="56"/>
  <c r="AE44" i="56" s="1"/>
  <c r="AF44" i="56" s="1"/>
  <c r="Y44" i="56"/>
  <c r="AA44" i="56" s="1"/>
  <c r="AB44" i="56" s="1"/>
  <c r="U44" i="56"/>
  <c r="V44" i="56" s="1"/>
  <c r="Q44" i="56"/>
  <c r="R44" i="56" s="1"/>
  <c r="M44" i="56"/>
  <c r="O44" i="56" s="1"/>
  <c r="P44" i="56" s="1"/>
  <c r="I44" i="56"/>
  <c r="K44" i="56" s="1"/>
  <c r="L44" i="56" s="1"/>
  <c r="E44" i="56"/>
  <c r="F44" i="56" s="1"/>
  <c r="A44" i="56"/>
  <c r="C44" i="56" s="1"/>
  <c r="D44" i="56" s="1"/>
  <c r="AN43" i="56"/>
  <c r="AG43" i="56"/>
  <c r="AH43" i="56" s="1"/>
  <c r="AC43" i="56"/>
  <c r="AE43" i="56" s="1"/>
  <c r="AF43" i="56" s="1"/>
  <c r="Y43" i="56"/>
  <c r="Z43" i="56" s="1"/>
  <c r="U43" i="56"/>
  <c r="W43" i="56" s="1"/>
  <c r="X43" i="56" s="1"/>
  <c r="Q43" i="56"/>
  <c r="S43" i="56" s="1"/>
  <c r="T43" i="56" s="1"/>
  <c r="M43" i="56"/>
  <c r="N43" i="56" s="1"/>
  <c r="I43" i="56"/>
  <c r="J43" i="56" s="1"/>
  <c r="E43" i="56"/>
  <c r="G43" i="56" s="1"/>
  <c r="H43" i="56" s="1"/>
  <c r="A43" i="56"/>
  <c r="B43" i="56" s="1"/>
  <c r="AN42" i="56"/>
  <c r="AG42" i="56"/>
  <c r="AH42" i="56" s="1"/>
  <c r="AC42" i="56"/>
  <c r="Y42" i="56"/>
  <c r="Z42" i="56" s="1"/>
  <c r="U42" i="56"/>
  <c r="W42" i="56" s="1"/>
  <c r="X42" i="56" s="1"/>
  <c r="Q42" i="56"/>
  <c r="S42" i="56" s="1"/>
  <c r="T42" i="56" s="1"/>
  <c r="M42" i="56"/>
  <c r="I42" i="56"/>
  <c r="K42" i="56" s="1"/>
  <c r="L42" i="56" s="1"/>
  <c r="E42" i="56"/>
  <c r="G42" i="56" s="1"/>
  <c r="H42" i="56" s="1"/>
  <c r="A42" i="56"/>
  <c r="B42" i="56" s="1"/>
  <c r="AN41" i="56"/>
  <c r="AG41" i="56"/>
  <c r="AI41" i="56" s="1"/>
  <c r="AJ41" i="56" s="1"/>
  <c r="AC41" i="56"/>
  <c r="AE41" i="56" s="1"/>
  <c r="AF41" i="56" s="1"/>
  <c r="Y41" i="56"/>
  <c r="Z41" i="56" s="1"/>
  <c r="U41" i="56"/>
  <c r="V41" i="56" s="1"/>
  <c r="Q41" i="56"/>
  <c r="M41" i="56"/>
  <c r="O41" i="56" s="1"/>
  <c r="P41" i="56" s="1"/>
  <c r="I41" i="56"/>
  <c r="E41" i="56"/>
  <c r="G41" i="56" s="1"/>
  <c r="H41" i="56" s="1"/>
  <c r="A41" i="56"/>
  <c r="C41" i="56" s="1"/>
  <c r="D41" i="56" s="1"/>
  <c r="AN40" i="56"/>
  <c r="AG40" i="56"/>
  <c r="AI40" i="56" s="1"/>
  <c r="AJ40" i="56" s="1"/>
  <c r="AC40" i="56"/>
  <c r="AE40" i="56" s="1"/>
  <c r="AF40" i="56" s="1"/>
  <c r="Y40" i="56"/>
  <c r="AA40" i="56" s="1"/>
  <c r="AB40" i="56" s="1"/>
  <c r="U40" i="56"/>
  <c r="W40" i="56" s="1"/>
  <c r="X40" i="56" s="1"/>
  <c r="Q40" i="56"/>
  <c r="R40" i="56" s="1"/>
  <c r="M40" i="56"/>
  <c r="O40" i="56" s="1"/>
  <c r="P40" i="56" s="1"/>
  <c r="I40" i="56"/>
  <c r="K40" i="56" s="1"/>
  <c r="L40" i="56" s="1"/>
  <c r="E40" i="56"/>
  <c r="G40" i="56" s="1"/>
  <c r="H40" i="56" s="1"/>
  <c r="A40" i="56"/>
  <c r="C40" i="56" s="1"/>
  <c r="D40" i="56" s="1"/>
  <c r="AN39" i="56"/>
  <c r="AN38" i="56"/>
  <c r="AN37" i="56"/>
  <c r="AN36" i="56"/>
  <c r="AG36" i="56"/>
  <c r="AI36" i="56" s="1"/>
  <c r="AJ36" i="56" s="1"/>
  <c r="AC36" i="56"/>
  <c r="AD36" i="56" s="1"/>
  <c r="Y36" i="56"/>
  <c r="Z36" i="56" s="1"/>
  <c r="U36" i="56"/>
  <c r="W36" i="56" s="1"/>
  <c r="X36" i="56" s="1"/>
  <c r="Q36" i="56"/>
  <c r="S36" i="56" s="1"/>
  <c r="T36" i="56" s="1"/>
  <c r="M36" i="56"/>
  <c r="O36" i="56" s="1"/>
  <c r="P36" i="56" s="1"/>
  <c r="I36" i="56"/>
  <c r="J36" i="56" s="1"/>
  <c r="F36" i="56"/>
  <c r="E36" i="56"/>
  <c r="G36" i="56" s="1"/>
  <c r="H36" i="56" s="1"/>
  <c r="A36" i="56"/>
  <c r="C36" i="56" s="1"/>
  <c r="D36" i="56" s="1"/>
  <c r="AN35" i="56"/>
  <c r="AG35" i="56"/>
  <c r="AI35" i="56" s="1"/>
  <c r="AJ35" i="56" s="1"/>
  <c r="AC35" i="56"/>
  <c r="Y35" i="56"/>
  <c r="AA35" i="56" s="1"/>
  <c r="AB35" i="56" s="1"/>
  <c r="U35" i="56"/>
  <c r="W35" i="56" s="1"/>
  <c r="X35" i="56" s="1"/>
  <c r="Q35" i="56"/>
  <c r="R35" i="56" s="1"/>
  <c r="M35" i="56"/>
  <c r="I35" i="56"/>
  <c r="J35" i="56" s="1"/>
  <c r="E35" i="56"/>
  <c r="G35" i="56" s="1"/>
  <c r="H35" i="56" s="1"/>
  <c r="A35" i="56"/>
  <c r="C35" i="56" s="1"/>
  <c r="D35" i="56" s="1"/>
  <c r="AN34" i="56"/>
  <c r="AG34" i="56"/>
  <c r="AC34" i="56"/>
  <c r="AE34" i="56" s="1"/>
  <c r="AF34" i="56" s="1"/>
  <c r="AA34" i="56"/>
  <c r="AB34" i="56" s="1"/>
  <c r="Y34" i="56"/>
  <c r="Z34" i="56" s="1"/>
  <c r="U34" i="56"/>
  <c r="W34" i="56" s="1"/>
  <c r="X34" i="56" s="1"/>
  <c r="Q34" i="56"/>
  <c r="S34" i="56" s="1"/>
  <c r="T34" i="56" s="1"/>
  <c r="M34" i="56"/>
  <c r="N34" i="56" s="1"/>
  <c r="I34" i="56"/>
  <c r="J34" i="56" s="1"/>
  <c r="E34" i="56"/>
  <c r="G34" i="56" s="1"/>
  <c r="H34" i="56" s="1"/>
  <c r="A34" i="56"/>
  <c r="AN33" i="56"/>
  <c r="AG33" i="56"/>
  <c r="AI33" i="56" s="1"/>
  <c r="AJ33" i="56" s="1"/>
  <c r="AC33" i="56"/>
  <c r="AE33" i="56" s="1"/>
  <c r="AF33" i="56" s="1"/>
  <c r="Y33" i="56"/>
  <c r="AA33" i="56" s="1"/>
  <c r="AB33" i="56" s="1"/>
  <c r="U33" i="56"/>
  <c r="W33" i="56" s="1"/>
  <c r="X33" i="56" s="1"/>
  <c r="Q33" i="56"/>
  <c r="S33" i="56" s="1"/>
  <c r="T33" i="56" s="1"/>
  <c r="M33" i="56"/>
  <c r="O33" i="56" s="1"/>
  <c r="P33" i="56" s="1"/>
  <c r="I33" i="56"/>
  <c r="J33" i="56" s="1"/>
  <c r="G33" i="56"/>
  <c r="H33" i="56" s="1"/>
  <c r="E33" i="56"/>
  <c r="F33" i="56" s="1"/>
  <c r="A33" i="56"/>
  <c r="C33" i="56" s="1"/>
  <c r="D33" i="56" s="1"/>
  <c r="AN32" i="56"/>
  <c r="AG32" i="56"/>
  <c r="AH32" i="56" s="1"/>
  <c r="AC32" i="56"/>
  <c r="AD32" i="56" s="1"/>
  <c r="Y32" i="56"/>
  <c r="AA32" i="56" s="1"/>
  <c r="AB32" i="56" s="1"/>
  <c r="U32" i="56"/>
  <c r="Q32" i="56"/>
  <c r="R32" i="56" s="1"/>
  <c r="M32" i="56"/>
  <c r="N32" i="56" s="1"/>
  <c r="I32" i="56"/>
  <c r="K32" i="56" s="1"/>
  <c r="L32" i="56" s="1"/>
  <c r="G32" i="56"/>
  <c r="H32" i="56" s="1"/>
  <c r="E32" i="56"/>
  <c r="F32" i="56" s="1"/>
  <c r="A32" i="56"/>
  <c r="AN31" i="56"/>
  <c r="AG31" i="56"/>
  <c r="AC31" i="56"/>
  <c r="AE31" i="56" s="1"/>
  <c r="AF31" i="56" s="1"/>
  <c r="Y31" i="56"/>
  <c r="AA31" i="56" s="1"/>
  <c r="AB31" i="56" s="1"/>
  <c r="U31" i="56"/>
  <c r="W31" i="56" s="1"/>
  <c r="X31" i="56" s="1"/>
  <c r="Q31" i="56"/>
  <c r="M31" i="56"/>
  <c r="N31" i="56" s="1"/>
  <c r="I31" i="56"/>
  <c r="J31" i="56" s="1"/>
  <c r="E31" i="56"/>
  <c r="G31" i="56" s="1"/>
  <c r="H31" i="56" s="1"/>
  <c r="A31" i="56"/>
  <c r="AN30" i="56"/>
  <c r="AG30" i="56"/>
  <c r="AI30" i="56" s="1"/>
  <c r="AJ30" i="56" s="1"/>
  <c r="AC30" i="56"/>
  <c r="AD30" i="56" s="1"/>
  <c r="Y30" i="56"/>
  <c r="AA30" i="56" s="1"/>
  <c r="AB30" i="56" s="1"/>
  <c r="U30" i="56"/>
  <c r="W30" i="56" s="1"/>
  <c r="X30" i="56" s="1"/>
  <c r="Q30" i="56"/>
  <c r="S30" i="56" s="1"/>
  <c r="T30" i="56" s="1"/>
  <c r="M30" i="56"/>
  <c r="N30" i="56" s="1"/>
  <c r="I30" i="56"/>
  <c r="J30" i="56" s="1"/>
  <c r="E30" i="56"/>
  <c r="G30" i="56" s="1"/>
  <c r="H30" i="56" s="1"/>
  <c r="A30" i="56"/>
  <c r="C30" i="56" s="1"/>
  <c r="D30" i="56" s="1"/>
  <c r="AN29" i="56"/>
  <c r="AG29" i="56"/>
  <c r="AI29" i="56" s="1"/>
  <c r="AJ29" i="56" s="1"/>
  <c r="AC29" i="56"/>
  <c r="AE29" i="56" s="1"/>
  <c r="AF29" i="56" s="1"/>
  <c r="Y29" i="56"/>
  <c r="AA29" i="56" s="1"/>
  <c r="AB29" i="56" s="1"/>
  <c r="U29" i="56"/>
  <c r="V29" i="56" s="1"/>
  <c r="Q29" i="56"/>
  <c r="S29" i="56" s="1"/>
  <c r="T29" i="56" s="1"/>
  <c r="M29" i="56"/>
  <c r="O29" i="56" s="1"/>
  <c r="P29" i="56" s="1"/>
  <c r="I29" i="56"/>
  <c r="K29" i="56" s="1"/>
  <c r="L29" i="56" s="1"/>
  <c r="E29" i="56"/>
  <c r="G29" i="56" s="1"/>
  <c r="H29" i="56" s="1"/>
  <c r="A29" i="56"/>
  <c r="C29" i="56" s="1"/>
  <c r="D29" i="56" s="1"/>
  <c r="AN28" i="56"/>
  <c r="AG28" i="56"/>
  <c r="AH28" i="56" s="1"/>
  <c r="AC28" i="56"/>
  <c r="AE28" i="56" s="1"/>
  <c r="AF28" i="56" s="1"/>
  <c r="Y28" i="56"/>
  <c r="AA28" i="56" s="1"/>
  <c r="AB28" i="56" s="1"/>
  <c r="U28" i="56"/>
  <c r="W28" i="56" s="1"/>
  <c r="X28" i="56" s="1"/>
  <c r="Q28" i="56"/>
  <c r="R28" i="56" s="1"/>
  <c r="M28" i="56"/>
  <c r="O28" i="56" s="1"/>
  <c r="P28" i="56" s="1"/>
  <c r="I28" i="56"/>
  <c r="J28" i="56" s="1"/>
  <c r="G28" i="56"/>
  <c r="H28" i="56" s="1"/>
  <c r="E28" i="56"/>
  <c r="F28" i="56" s="1"/>
  <c r="A28" i="56"/>
  <c r="B28" i="56" s="1"/>
  <c r="AN27" i="56"/>
  <c r="AG27" i="56"/>
  <c r="AI27" i="56" s="1"/>
  <c r="AJ27" i="56" s="1"/>
  <c r="AC27" i="56"/>
  <c r="AE27" i="56" s="1"/>
  <c r="AF27" i="56" s="1"/>
  <c r="Y27" i="56"/>
  <c r="AA27" i="56" s="1"/>
  <c r="AB27" i="56" s="1"/>
  <c r="U27" i="56"/>
  <c r="Q27" i="56"/>
  <c r="R27" i="56" s="1"/>
  <c r="M27" i="56"/>
  <c r="N27" i="56" s="1"/>
  <c r="I27" i="56"/>
  <c r="K27" i="56" s="1"/>
  <c r="L27" i="56" s="1"/>
  <c r="E27" i="56"/>
  <c r="A27" i="56"/>
  <c r="C27" i="56" s="1"/>
  <c r="D27" i="56" s="1"/>
  <c r="AN26" i="56"/>
  <c r="AG26" i="56"/>
  <c r="AH26" i="56" s="1"/>
  <c r="AC26" i="56"/>
  <c r="AE26" i="56" s="1"/>
  <c r="AF26" i="56" s="1"/>
  <c r="Y26" i="56"/>
  <c r="AA26" i="56" s="1"/>
  <c r="AB26" i="56" s="1"/>
  <c r="U26" i="56"/>
  <c r="V26" i="56" s="1"/>
  <c r="Q26" i="56"/>
  <c r="R26" i="56" s="1"/>
  <c r="M26" i="56"/>
  <c r="O26" i="56" s="1"/>
  <c r="P26" i="56" s="1"/>
  <c r="I26" i="56"/>
  <c r="K26" i="56" s="1"/>
  <c r="L26" i="56" s="1"/>
  <c r="E26" i="56"/>
  <c r="G26" i="56" s="1"/>
  <c r="H26" i="56" s="1"/>
  <c r="A26" i="56"/>
  <c r="B26" i="56" s="1"/>
  <c r="AN25" i="56"/>
  <c r="AG25" i="56"/>
  <c r="AI25" i="56" s="1"/>
  <c r="AJ25" i="56" s="1"/>
  <c r="AC25" i="56"/>
  <c r="AE25" i="56" s="1"/>
  <c r="AF25" i="56" s="1"/>
  <c r="Y25" i="56"/>
  <c r="AA25" i="56" s="1"/>
  <c r="AB25" i="56" s="1"/>
  <c r="U25" i="56"/>
  <c r="W25" i="56" s="1"/>
  <c r="X25" i="56" s="1"/>
  <c r="Q25" i="56"/>
  <c r="S25" i="56" s="1"/>
  <c r="T25" i="56" s="1"/>
  <c r="M25" i="56"/>
  <c r="O25" i="56" s="1"/>
  <c r="P25" i="56" s="1"/>
  <c r="K25" i="56"/>
  <c r="L25" i="56" s="1"/>
  <c r="I25" i="56"/>
  <c r="J25" i="56" s="1"/>
  <c r="E25" i="56"/>
  <c r="G25" i="56" s="1"/>
  <c r="H25" i="56" s="1"/>
  <c r="A25" i="56"/>
  <c r="B25" i="56" s="1"/>
  <c r="AN24" i="56"/>
  <c r="AG24" i="56"/>
  <c r="AI24" i="56" s="1"/>
  <c r="AJ24" i="56" s="1"/>
  <c r="AC24" i="56"/>
  <c r="AE24" i="56" s="1"/>
  <c r="AF24" i="56" s="1"/>
  <c r="Y24" i="56"/>
  <c r="AA24" i="56" s="1"/>
  <c r="AB24" i="56" s="1"/>
  <c r="U24" i="56"/>
  <c r="V24" i="56" s="1"/>
  <c r="Q24" i="56"/>
  <c r="S24" i="56" s="1"/>
  <c r="T24" i="56" s="1"/>
  <c r="M24" i="56"/>
  <c r="N24" i="56" s="1"/>
  <c r="I24" i="56"/>
  <c r="E24" i="56"/>
  <c r="F24" i="56" s="1"/>
  <c r="A24" i="56"/>
  <c r="C24" i="56" s="1"/>
  <c r="D24" i="56" s="1"/>
  <c r="AN23" i="56"/>
  <c r="AG23" i="56"/>
  <c r="AI23" i="56" s="1"/>
  <c r="AJ23" i="56" s="1"/>
  <c r="AC23" i="56"/>
  <c r="AD23" i="56" s="1"/>
  <c r="Y23" i="56"/>
  <c r="U23" i="56"/>
  <c r="W23" i="56" s="1"/>
  <c r="X23" i="56" s="1"/>
  <c r="Q23" i="56"/>
  <c r="R23" i="56" s="1"/>
  <c r="M23" i="56"/>
  <c r="N23" i="56" s="1"/>
  <c r="I23" i="56"/>
  <c r="E23" i="56"/>
  <c r="G23" i="56" s="1"/>
  <c r="H23" i="56" s="1"/>
  <c r="A23" i="56"/>
  <c r="C23" i="56" s="1"/>
  <c r="D23" i="56" s="1"/>
  <c r="AN22" i="56"/>
  <c r="AG22" i="56"/>
  <c r="AI22" i="56" s="1"/>
  <c r="AJ22" i="56" s="1"/>
  <c r="AC22" i="56"/>
  <c r="AD22" i="56" s="1"/>
  <c r="Y22" i="56"/>
  <c r="AA22" i="56" s="1"/>
  <c r="AB22" i="56" s="1"/>
  <c r="U22" i="56"/>
  <c r="W22" i="56" s="1"/>
  <c r="X22" i="56" s="1"/>
  <c r="Q22" i="56"/>
  <c r="S22" i="56" s="1"/>
  <c r="T22" i="56" s="1"/>
  <c r="M22" i="56"/>
  <c r="O22" i="56" s="1"/>
  <c r="P22" i="56" s="1"/>
  <c r="I22" i="56"/>
  <c r="E22" i="56"/>
  <c r="G22" i="56" s="1"/>
  <c r="H22" i="56" s="1"/>
  <c r="A22" i="56"/>
  <c r="B22" i="56" s="1"/>
  <c r="AN21" i="56"/>
  <c r="AG21" i="56"/>
  <c r="AH21" i="56" s="1"/>
  <c r="AC21" i="56"/>
  <c r="Y21" i="56"/>
  <c r="Z21" i="56" s="1"/>
  <c r="V21" i="56"/>
  <c r="U21" i="56"/>
  <c r="W21" i="56" s="1"/>
  <c r="X21" i="56" s="1"/>
  <c r="Q21" i="56"/>
  <c r="R21" i="56" s="1"/>
  <c r="M21" i="56"/>
  <c r="O21" i="56" s="1"/>
  <c r="P21" i="56" s="1"/>
  <c r="I21" i="56"/>
  <c r="J21" i="56" s="1"/>
  <c r="E21" i="56"/>
  <c r="G21" i="56" s="1"/>
  <c r="H21" i="56" s="1"/>
  <c r="A21" i="56"/>
  <c r="B21" i="56" s="1"/>
  <c r="AN20" i="56"/>
  <c r="AG20" i="56"/>
  <c r="AI20" i="56" s="1"/>
  <c r="AJ20" i="56" s="1"/>
  <c r="AC20" i="56"/>
  <c r="AD20" i="56" s="1"/>
  <c r="Y20" i="56"/>
  <c r="Z20" i="56" s="1"/>
  <c r="U20" i="56"/>
  <c r="V20" i="56" s="1"/>
  <c r="Q20" i="56"/>
  <c r="S20" i="56" s="1"/>
  <c r="T20" i="56" s="1"/>
  <c r="M20" i="56"/>
  <c r="O20" i="56" s="1"/>
  <c r="P20" i="56" s="1"/>
  <c r="I20" i="56"/>
  <c r="J20" i="56" s="1"/>
  <c r="E20" i="56"/>
  <c r="G20" i="56" s="1"/>
  <c r="H20" i="56" s="1"/>
  <c r="A20" i="56"/>
  <c r="C20" i="56" s="1"/>
  <c r="D20" i="56" s="1"/>
  <c r="AN19" i="56"/>
  <c r="AG19" i="56"/>
  <c r="AI19" i="56" s="1"/>
  <c r="AJ19" i="56" s="1"/>
  <c r="AC19" i="56"/>
  <c r="AE19" i="56" s="1"/>
  <c r="AF19" i="56" s="1"/>
  <c r="Y19" i="56"/>
  <c r="AA19" i="56" s="1"/>
  <c r="AB19" i="56" s="1"/>
  <c r="U19" i="56"/>
  <c r="W19" i="56" s="1"/>
  <c r="X19" i="56" s="1"/>
  <c r="Q19" i="56"/>
  <c r="M19" i="56"/>
  <c r="O19" i="56" s="1"/>
  <c r="P19" i="56" s="1"/>
  <c r="I19" i="56"/>
  <c r="K19" i="56" s="1"/>
  <c r="L19" i="56" s="1"/>
  <c r="E19" i="56"/>
  <c r="G19" i="56" s="1"/>
  <c r="H19" i="56" s="1"/>
  <c r="A19" i="56"/>
  <c r="C19" i="56" s="1"/>
  <c r="D19" i="56" s="1"/>
  <c r="AN18" i="56"/>
  <c r="AG18" i="56"/>
  <c r="AH18" i="56" s="1"/>
  <c r="AC18" i="56"/>
  <c r="AE18" i="56" s="1"/>
  <c r="AF18" i="56" s="1"/>
  <c r="Y18" i="56"/>
  <c r="AA18" i="56" s="1"/>
  <c r="AB18" i="56" s="1"/>
  <c r="W18" i="56"/>
  <c r="X18" i="56" s="1"/>
  <c r="U18" i="56"/>
  <c r="V18" i="56" s="1"/>
  <c r="Q18" i="56"/>
  <c r="M18" i="56"/>
  <c r="O18" i="56" s="1"/>
  <c r="P18" i="56" s="1"/>
  <c r="I18" i="56"/>
  <c r="K18" i="56" s="1"/>
  <c r="L18" i="56" s="1"/>
  <c r="E18" i="56"/>
  <c r="G18" i="56" s="1"/>
  <c r="H18" i="56" s="1"/>
  <c r="A18" i="56"/>
  <c r="C18" i="56" s="1"/>
  <c r="D18" i="56" s="1"/>
  <c r="AN17" i="56"/>
  <c r="AG17" i="56"/>
  <c r="AH17" i="56" s="1"/>
  <c r="AC17" i="56"/>
  <c r="AE17" i="56" s="1"/>
  <c r="AF17" i="56" s="1"/>
  <c r="Y17" i="56"/>
  <c r="AA17" i="56" s="1"/>
  <c r="AB17" i="56" s="1"/>
  <c r="U17" i="56"/>
  <c r="W17" i="56" s="1"/>
  <c r="X17" i="56" s="1"/>
  <c r="Q17" i="56"/>
  <c r="R17" i="56" s="1"/>
  <c r="M17" i="56"/>
  <c r="O17" i="56" s="1"/>
  <c r="P17" i="56" s="1"/>
  <c r="I17" i="56"/>
  <c r="K17" i="56" s="1"/>
  <c r="L17" i="56" s="1"/>
  <c r="E17" i="56"/>
  <c r="F17" i="56" s="1"/>
  <c r="A17" i="56"/>
  <c r="C17" i="56" s="1"/>
  <c r="D17" i="56" s="1"/>
  <c r="AN16" i="56"/>
  <c r="AG16" i="56"/>
  <c r="AH16" i="56" s="1"/>
  <c r="AC16" i="56"/>
  <c r="AE16" i="56" s="1"/>
  <c r="AF16" i="56" s="1"/>
  <c r="Y16" i="56"/>
  <c r="AA16" i="56" s="1"/>
  <c r="AB16" i="56" s="1"/>
  <c r="V16" i="56"/>
  <c r="U16" i="56"/>
  <c r="W16" i="56" s="1"/>
  <c r="X16" i="56" s="1"/>
  <c r="Q16" i="56"/>
  <c r="R16" i="56" s="1"/>
  <c r="M16" i="56"/>
  <c r="N16" i="56" s="1"/>
  <c r="I16" i="56"/>
  <c r="J16" i="56" s="1"/>
  <c r="E16" i="56"/>
  <c r="A16" i="56"/>
  <c r="C16" i="56" s="1"/>
  <c r="D16" i="56" s="1"/>
  <c r="AN15" i="56"/>
  <c r="AG15" i="56"/>
  <c r="AH15" i="56" s="1"/>
  <c r="AC15" i="56"/>
  <c r="AE15" i="56" s="1"/>
  <c r="AF15" i="56" s="1"/>
  <c r="Y15" i="56"/>
  <c r="AA15" i="56" s="1"/>
  <c r="AB15" i="56" s="1"/>
  <c r="U15" i="56"/>
  <c r="V15" i="56" s="1"/>
  <c r="Q15" i="56"/>
  <c r="R15" i="56" s="1"/>
  <c r="M15" i="56"/>
  <c r="O15" i="56" s="1"/>
  <c r="P15" i="56" s="1"/>
  <c r="I15" i="56"/>
  <c r="E15" i="56"/>
  <c r="F15" i="56" s="1"/>
  <c r="A15" i="56"/>
  <c r="B15" i="56" s="1"/>
  <c r="AN14" i="56"/>
  <c r="AG14" i="56"/>
  <c r="AI14" i="56" s="1"/>
  <c r="AJ14" i="56" s="1"/>
  <c r="AC14" i="56"/>
  <c r="AE14" i="56" s="1"/>
  <c r="AF14" i="56" s="1"/>
  <c r="Y14" i="56"/>
  <c r="AA14" i="56" s="1"/>
  <c r="AB14" i="56" s="1"/>
  <c r="U14" i="56"/>
  <c r="W14" i="56" s="1"/>
  <c r="X14" i="56" s="1"/>
  <c r="Q14" i="56"/>
  <c r="R14" i="56" s="1"/>
  <c r="M14" i="56"/>
  <c r="O14" i="56" s="1"/>
  <c r="P14" i="56" s="1"/>
  <c r="I14" i="56"/>
  <c r="J14" i="56" s="1"/>
  <c r="E14" i="56"/>
  <c r="G14" i="56" s="1"/>
  <c r="H14" i="56" s="1"/>
  <c r="A14" i="56"/>
  <c r="B14" i="56" s="1"/>
  <c r="AN13" i="56"/>
  <c r="AG13" i="56"/>
  <c r="AI13" i="56" s="1"/>
  <c r="AJ13" i="56" s="1"/>
  <c r="AC13" i="56"/>
  <c r="AE13" i="56" s="1"/>
  <c r="AF13" i="56" s="1"/>
  <c r="Y13" i="56"/>
  <c r="Z13" i="56" s="1"/>
  <c r="W13" i="56"/>
  <c r="X13" i="56" s="1"/>
  <c r="U13" i="56"/>
  <c r="V13" i="56" s="1"/>
  <c r="Q13" i="56"/>
  <c r="R13" i="56" s="1"/>
  <c r="M13" i="56"/>
  <c r="O13" i="56" s="1"/>
  <c r="P13" i="56" s="1"/>
  <c r="I13" i="56"/>
  <c r="J13" i="56" s="1"/>
  <c r="G13" i="56"/>
  <c r="H13" i="56" s="1"/>
  <c r="F13" i="56"/>
  <c r="E13" i="56"/>
  <c r="A13" i="56"/>
  <c r="B13" i="56" s="1"/>
  <c r="AN12" i="56"/>
  <c r="AG12" i="56"/>
  <c r="AH12" i="56" s="1"/>
  <c r="AC12" i="56"/>
  <c r="AE12" i="56" s="1"/>
  <c r="AF12" i="56" s="1"/>
  <c r="Y12" i="56"/>
  <c r="AA12" i="56" s="1"/>
  <c r="AB12" i="56" s="1"/>
  <c r="U12" i="56"/>
  <c r="W12" i="56" s="1"/>
  <c r="X12" i="56" s="1"/>
  <c r="Q12" i="56"/>
  <c r="S12" i="56" s="1"/>
  <c r="T12" i="56" s="1"/>
  <c r="M12" i="56"/>
  <c r="O12" i="56" s="1"/>
  <c r="P12" i="56" s="1"/>
  <c r="I12" i="56"/>
  <c r="K12" i="56" s="1"/>
  <c r="L12" i="56" s="1"/>
  <c r="E12" i="56"/>
  <c r="G12" i="56" s="1"/>
  <c r="H12" i="56" s="1"/>
  <c r="A12" i="56"/>
  <c r="C12" i="56" s="1"/>
  <c r="D12" i="56" s="1"/>
  <c r="AN11" i="56"/>
  <c r="AG11" i="56"/>
  <c r="AH11" i="56" s="1"/>
  <c r="AC11" i="56"/>
  <c r="Y11" i="56"/>
  <c r="Z11" i="56" s="1"/>
  <c r="U11" i="56"/>
  <c r="V11" i="56" s="1"/>
  <c r="Q11" i="56"/>
  <c r="S11" i="56" s="1"/>
  <c r="T11" i="56" s="1"/>
  <c r="M11" i="56"/>
  <c r="I11" i="56"/>
  <c r="K11" i="56" s="1"/>
  <c r="L11" i="56" s="1"/>
  <c r="E11" i="56"/>
  <c r="F11" i="56" s="1"/>
  <c r="A11" i="56"/>
  <c r="B11" i="56" s="1"/>
  <c r="AN10" i="56"/>
  <c r="AG10" i="56"/>
  <c r="AI10" i="56" s="1"/>
  <c r="AJ10" i="56" s="1"/>
  <c r="AC10" i="56"/>
  <c r="AE10" i="56" s="1"/>
  <c r="AF10" i="56" s="1"/>
  <c r="Y10" i="56"/>
  <c r="AA10" i="56" s="1"/>
  <c r="AB10" i="56" s="1"/>
  <c r="U10" i="56"/>
  <c r="V10" i="56" s="1"/>
  <c r="Q10" i="56"/>
  <c r="S10" i="56" s="1"/>
  <c r="T10" i="56" s="1"/>
  <c r="M10" i="56"/>
  <c r="O10" i="56" s="1"/>
  <c r="P10" i="56" s="1"/>
  <c r="I10" i="56"/>
  <c r="K10" i="56" s="1"/>
  <c r="L10" i="56" s="1"/>
  <c r="E10" i="56"/>
  <c r="G10" i="56" s="1"/>
  <c r="H10" i="56" s="1"/>
  <c r="A10" i="56"/>
  <c r="C10" i="56" s="1"/>
  <c r="D10" i="56" s="1"/>
  <c r="AN9" i="56"/>
  <c r="AG9" i="56"/>
  <c r="AH9" i="56" s="1"/>
  <c r="AC9" i="56"/>
  <c r="AE9" i="56" s="1"/>
  <c r="AF9" i="56" s="1"/>
  <c r="Y9" i="56"/>
  <c r="AA9" i="56" s="1"/>
  <c r="AB9" i="56" s="1"/>
  <c r="U9" i="56"/>
  <c r="W9" i="56" s="1"/>
  <c r="X9" i="56" s="1"/>
  <c r="Q9" i="56"/>
  <c r="R9" i="56" s="1"/>
  <c r="M9" i="56"/>
  <c r="O9" i="56" s="1"/>
  <c r="P9" i="56" s="1"/>
  <c r="I9" i="56"/>
  <c r="J9" i="56" s="1"/>
  <c r="E9" i="56"/>
  <c r="G9" i="56" s="1"/>
  <c r="H9" i="56" s="1"/>
  <c r="A9" i="56"/>
  <c r="B9" i="56" s="1"/>
  <c r="AN8" i="56"/>
  <c r="AG8" i="56"/>
  <c r="AH8" i="56" s="1"/>
  <c r="AC8" i="56"/>
  <c r="AE8" i="56" s="1"/>
  <c r="AF8" i="56" s="1"/>
  <c r="Y8" i="56"/>
  <c r="AA8" i="56" s="1"/>
  <c r="AB8" i="56" s="1"/>
  <c r="U8" i="56"/>
  <c r="W8" i="56" s="1"/>
  <c r="X8" i="56" s="1"/>
  <c r="Q8" i="56"/>
  <c r="S8" i="56" s="1"/>
  <c r="T8" i="56" s="1"/>
  <c r="M8" i="56"/>
  <c r="O8" i="56" s="1"/>
  <c r="P8" i="56" s="1"/>
  <c r="I8" i="56"/>
  <c r="K8" i="56" s="1"/>
  <c r="L8" i="56" s="1"/>
  <c r="E8" i="56"/>
  <c r="G8" i="56" s="1"/>
  <c r="H8" i="56" s="1"/>
  <c r="A8" i="56"/>
  <c r="C8" i="56" s="1"/>
  <c r="D8" i="56" s="1"/>
  <c r="AN7" i="56"/>
  <c r="AG7" i="56"/>
  <c r="AC7" i="56"/>
  <c r="AE7" i="56" s="1"/>
  <c r="AF7" i="56" s="1"/>
  <c r="Y7" i="56"/>
  <c r="Z7" i="56" s="1"/>
  <c r="U7" i="56"/>
  <c r="W7" i="56" s="1"/>
  <c r="X7" i="56" s="1"/>
  <c r="Q7" i="56"/>
  <c r="M7" i="56"/>
  <c r="O7" i="56" s="1"/>
  <c r="P7" i="56" s="1"/>
  <c r="I7" i="56"/>
  <c r="J7" i="56" s="1"/>
  <c r="E7" i="56"/>
  <c r="F7" i="56" s="1"/>
  <c r="A7" i="56"/>
  <c r="AN6" i="56"/>
  <c r="AG6" i="56"/>
  <c r="AH6" i="56" s="1"/>
  <c r="AC6" i="56"/>
  <c r="AE6" i="56" s="1"/>
  <c r="AF6" i="56" s="1"/>
  <c r="Y6" i="56"/>
  <c r="AA6" i="56" s="1"/>
  <c r="AB6" i="56" s="1"/>
  <c r="U6" i="56"/>
  <c r="W6" i="56" s="1"/>
  <c r="X6" i="56" s="1"/>
  <c r="Q6" i="56"/>
  <c r="R6" i="56" s="1"/>
  <c r="M6" i="56"/>
  <c r="O6" i="56" s="1"/>
  <c r="P6" i="56" s="1"/>
  <c r="I6" i="56"/>
  <c r="K6" i="56" s="1"/>
  <c r="L6" i="56" s="1"/>
  <c r="E6" i="56"/>
  <c r="G6" i="56" s="1"/>
  <c r="H6" i="56" s="1"/>
  <c r="A6" i="56"/>
  <c r="C6" i="56" s="1"/>
  <c r="D6" i="56" s="1"/>
  <c r="AN5" i="56"/>
  <c r="AG5" i="56"/>
  <c r="AI5" i="56" s="1"/>
  <c r="AJ5" i="56" s="1"/>
  <c r="AC5" i="56"/>
  <c r="AE5" i="56" s="1"/>
  <c r="AF5" i="56" s="1"/>
  <c r="Y5" i="56"/>
  <c r="AA5" i="56" s="1"/>
  <c r="AB5" i="56" s="1"/>
  <c r="U5" i="56"/>
  <c r="W5" i="56" s="1"/>
  <c r="X5" i="56" s="1"/>
  <c r="Q5" i="56"/>
  <c r="S5" i="56" s="1"/>
  <c r="T5" i="56" s="1"/>
  <c r="M5" i="56"/>
  <c r="N5" i="56" s="1"/>
  <c r="I5" i="56"/>
  <c r="K5" i="56" s="1"/>
  <c r="L5" i="56" s="1"/>
  <c r="G5" i="56"/>
  <c r="H5" i="56" s="1"/>
  <c r="E5" i="56"/>
  <c r="F5" i="56" s="1"/>
  <c r="A5" i="56"/>
  <c r="C5" i="56" s="1"/>
  <c r="D5" i="56" s="1"/>
  <c r="A13" i="66"/>
  <c r="A14" i="66" s="1"/>
  <c r="A15" i="66" s="1"/>
  <c r="A16" i="66" s="1"/>
  <c r="A17" i="66" s="1"/>
  <c r="A18" i="66" s="1"/>
  <c r="A19" i="66" s="1"/>
  <c r="A20" i="66" s="1"/>
  <c r="A21" i="66" s="1"/>
  <c r="AD31" i="57" l="1"/>
  <c r="AE12" i="57"/>
  <c r="AF12" i="57" s="1"/>
  <c r="AE13" i="57"/>
  <c r="AF13" i="57" s="1"/>
  <c r="AD3" i="57"/>
  <c r="AD15" i="57"/>
  <c r="AD8" i="57"/>
  <c r="AD18" i="57"/>
  <c r="AE27" i="57"/>
  <c r="AF27" i="57" s="1"/>
  <c r="AE29" i="57"/>
  <c r="AF29" i="57" s="1"/>
  <c r="AD10" i="57"/>
  <c r="AD26" i="57"/>
  <c r="AI17" i="56"/>
  <c r="AJ17" i="56" s="1"/>
  <c r="B48" i="56"/>
  <c r="B98" i="56"/>
  <c r="F31" i="56"/>
  <c r="S32" i="56"/>
  <c r="T32" i="56" s="1"/>
  <c r="O55" i="56"/>
  <c r="P55" i="56" s="1"/>
  <c r="AA69" i="56"/>
  <c r="AB69" i="56" s="1"/>
  <c r="F85" i="56"/>
  <c r="J6" i="56"/>
  <c r="N51" i="56"/>
  <c r="J54" i="56"/>
  <c r="O24" i="56"/>
  <c r="P24" i="56" s="1"/>
  <c r="AI32" i="56"/>
  <c r="AJ32" i="56" s="1"/>
  <c r="B94" i="56"/>
  <c r="S6" i="56"/>
  <c r="T6" i="56" s="1"/>
  <c r="K14" i="56"/>
  <c r="L14" i="56" s="1"/>
  <c r="B40" i="56"/>
  <c r="C43" i="56"/>
  <c r="D43" i="56" s="1"/>
  <c r="W44" i="56"/>
  <c r="X44" i="56" s="1"/>
  <c r="Z54" i="56"/>
  <c r="AH64" i="56"/>
  <c r="K70" i="56"/>
  <c r="L70" i="56" s="1"/>
  <c r="N20" i="56"/>
  <c r="AD27" i="56"/>
  <c r="AD5" i="56"/>
  <c r="S23" i="56"/>
  <c r="T23" i="56" s="1"/>
  <c r="J29" i="56"/>
  <c r="K33" i="56"/>
  <c r="L33" i="56" s="1"/>
  <c r="N40" i="56"/>
  <c r="AA67" i="56"/>
  <c r="AB67" i="56" s="1"/>
  <c r="B12" i="56"/>
  <c r="O30" i="56"/>
  <c r="P30" i="56" s="1"/>
  <c r="F35" i="56"/>
  <c r="R25" i="56"/>
  <c r="K31" i="56"/>
  <c r="L31" i="56" s="1"/>
  <c r="O32" i="56"/>
  <c r="P32" i="56" s="1"/>
  <c r="V35" i="56"/>
  <c r="AA36" i="56"/>
  <c r="AB36" i="56" s="1"/>
  <c r="AD52" i="56"/>
  <c r="F62" i="56"/>
  <c r="F75" i="56"/>
  <c r="C96" i="56"/>
  <c r="D96" i="56" s="1"/>
  <c r="C106" i="56"/>
  <c r="D106" i="56" s="1"/>
  <c r="W56" i="56"/>
  <c r="X56" i="56" s="1"/>
  <c r="R20" i="56"/>
  <c r="K30" i="56"/>
  <c r="L30" i="56" s="1"/>
  <c r="C47" i="56"/>
  <c r="D47" i="56" s="1"/>
  <c r="S50" i="56"/>
  <c r="T50" i="56" s="1"/>
  <c r="Z58" i="56"/>
  <c r="J67" i="56"/>
  <c r="C92" i="56"/>
  <c r="D92" i="56" s="1"/>
  <c r="F93" i="56"/>
  <c r="C60" i="56"/>
  <c r="D60" i="56" s="1"/>
  <c r="G81" i="56"/>
  <c r="H81" i="56" s="1"/>
  <c r="AA43" i="56"/>
  <c r="AB43" i="56" s="1"/>
  <c r="AH58" i="56"/>
  <c r="S62" i="56"/>
  <c r="T62" i="56" s="1"/>
  <c r="V55" i="56"/>
  <c r="K56" i="56"/>
  <c r="L56" i="56" s="1"/>
  <c r="Z9" i="56"/>
  <c r="O23" i="56"/>
  <c r="P23" i="56" s="1"/>
  <c r="AH25" i="56"/>
  <c r="J27" i="56"/>
  <c r="N28" i="56"/>
  <c r="R29" i="56"/>
  <c r="AD31" i="56"/>
  <c r="AD43" i="56"/>
  <c r="B64" i="56"/>
  <c r="V71" i="56"/>
  <c r="F77" i="56"/>
  <c r="F101" i="56"/>
  <c r="Z15" i="56"/>
  <c r="V42" i="56"/>
  <c r="R48" i="56"/>
  <c r="V49" i="56"/>
  <c r="V57" i="56"/>
  <c r="AD68" i="56"/>
  <c r="G97" i="56"/>
  <c r="H97" i="56" s="1"/>
  <c r="F8" i="56"/>
  <c r="S14" i="56"/>
  <c r="T14" i="56" s="1"/>
  <c r="W24" i="56"/>
  <c r="X24" i="56" s="1"/>
  <c r="AD33" i="56"/>
  <c r="J47" i="56"/>
  <c r="AE50" i="56"/>
  <c r="AF50" i="56" s="1"/>
  <c r="AI51" i="56"/>
  <c r="AJ51" i="56" s="1"/>
  <c r="R61" i="56"/>
  <c r="B82" i="56"/>
  <c r="F12" i="56"/>
  <c r="Z19" i="56"/>
  <c r="Z30" i="56"/>
  <c r="AA42" i="56"/>
  <c r="AB42" i="56" s="1"/>
  <c r="B103" i="56"/>
  <c r="G83" i="56"/>
  <c r="H83" i="56" s="1"/>
  <c r="C99" i="56"/>
  <c r="D99" i="56" s="1"/>
  <c r="G47" i="56"/>
  <c r="H47" i="56" s="1"/>
  <c r="F21" i="56"/>
  <c r="N22" i="56"/>
  <c r="Z29" i="56"/>
  <c r="K59" i="56"/>
  <c r="L59" i="56" s="1"/>
  <c r="K16" i="56"/>
  <c r="L16" i="56" s="1"/>
  <c r="AD18" i="56"/>
  <c r="AD28" i="56"/>
  <c r="F34" i="56"/>
  <c r="J40" i="56"/>
  <c r="AD47" i="56"/>
  <c r="AH48" i="56"/>
  <c r="B50" i="56"/>
  <c r="J51" i="56"/>
  <c r="N52" i="56"/>
  <c r="AA53" i="56"/>
  <c r="AB53" i="56" s="1"/>
  <c r="AI55" i="56"/>
  <c r="AJ55" i="56" s="1"/>
  <c r="V60" i="56"/>
  <c r="AI66" i="56"/>
  <c r="AJ66" i="56" s="1"/>
  <c r="AH71" i="56"/>
  <c r="B79" i="56"/>
  <c r="AE71" i="56"/>
  <c r="AF71" i="56" s="1"/>
  <c r="R12" i="56"/>
  <c r="K36" i="56"/>
  <c r="L36" i="56" s="1"/>
  <c r="AH13" i="56"/>
  <c r="Z17" i="56"/>
  <c r="AH29" i="56"/>
  <c r="K35" i="56"/>
  <c r="L35" i="56" s="1"/>
  <c r="G44" i="56"/>
  <c r="H44" i="56" s="1"/>
  <c r="R45" i="56"/>
  <c r="G63" i="56"/>
  <c r="H63" i="56" s="1"/>
  <c r="Z70" i="56"/>
  <c r="F95" i="56"/>
  <c r="F99" i="56"/>
  <c r="W10" i="56"/>
  <c r="X10" i="56" s="1"/>
  <c r="AD67" i="56"/>
  <c r="AH14" i="56"/>
  <c r="O5" i="56"/>
  <c r="P5" i="56" s="1"/>
  <c r="AD9" i="56"/>
  <c r="AE48" i="56"/>
  <c r="AF48" i="56" s="1"/>
  <c r="AD61" i="56"/>
  <c r="Z65" i="56"/>
  <c r="F10" i="56"/>
  <c r="G15" i="56"/>
  <c r="H15" i="56" s="1"/>
  <c r="V36" i="56"/>
  <c r="B55" i="56"/>
  <c r="R58" i="56"/>
  <c r="AA59" i="56"/>
  <c r="AB59" i="56" s="1"/>
  <c r="C67" i="56"/>
  <c r="D67" i="56" s="1"/>
  <c r="G79" i="56"/>
  <c r="H79" i="56" s="1"/>
  <c r="W29" i="56"/>
  <c r="X29" i="56" s="1"/>
  <c r="K13" i="56"/>
  <c r="L13" i="56" s="1"/>
  <c r="G17" i="56"/>
  <c r="H17" i="56" s="1"/>
  <c r="AE20" i="56"/>
  <c r="AF20" i="56" s="1"/>
  <c r="O27" i="56"/>
  <c r="P27" i="56" s="1"/>
  <c r="S51" i="56"/>
  <c r="T51" i="56" s="1"/>
  <c r="K57" i="56"/>
  <c r="L57" i="56" s="1"/>
  <c r="G58" i="56"/>
  <c r="H58" i="56" s="1"/>
  <c r="W63" i="56"/>
  <c r="X63" i="56" s="1"/>
  <c r="S64" i="56"/>
  <c r="T64" i="56" s="1"/>
  <c r="N65" i="56"/>
  <c r="W70" i="56"/>
  <c r="X70" i="56" s="1"/>
  <c r="G87" i="56"/>
  <c r="H87" i="56" s="1"/>
  <c r="V54" i="56"/>
  <c r="J55" i="56"/>
  <c r="N57" i="56"/>
  <c r="Z63" i="56"/>
  <c r="V8" i="56"/>
  <c r="S9" i="56"/>
  <c r="T9" i="56" s="1"/>
  <c r="AI21" i="56"/>
  <c r="AJ21" i="56" s="1"/>
  <c r="AH23" i="56"/>
  <c r="AD29" i="56"/>
  <c r="Z31" i="56"/>
  <c r="S47" i="56"/>
  <c r="T47" i="56" s="1"/>
  <c r="S53" i="56"/>
  <c r="T53" i="56" s="1"/>
  <c r="AD12" i="56"/>
  <c r="N15" i="56"/>
  <c r="J18" i="56"/>
  <c r="J19" i="56"/>
  <c r="F20" i="56"/>
  <c r="B23" i="56"/>
  <c r="AD24" i="56"/>
  <c r="AD26" i="56"/>
  <c r="S27" i="56"/>
  <c r="T27" i="56" s="1"/>
  <c r="AE30" i="56"/>
  <c r="AF30" i="56" s="1"/>
  <c r="AH33" i="56"/>
  <c r="AD34" i="56"/>
  <c r="AE36" i="56"/>
  <c r="AF36" i="56" s="1"/>
  <c r="V43" i="56"/>
  <c r="C45" i="56"/>
  <c r="D45" i="56" s="1"/>
  <c r="B46" i="56"/>
  <c r="AE46" i="56"/>
  <c r="AF46" i="56" s="1"/>
  <c r="V51" i="56"/>
  <c r="Z56" i="56"/>
  <c r="F60" i="56"/>
  <c r="B61" i="56"/>
  <c r="AH62" i="56"/>
  <c r="K9" i="56"/>
  <c r="L9" i="56" s="1"/>
  <c r="R52" i="56"/>
  <c r="V40" i="56"/>
  <c r="J44" i="56"/>
  <c r="W47" i="56"/>
  <c r="X47" i="56" s="1"/>
  <c r="AD64" i="56"/>
  <c r="V65" i="56"/>
  <c r="C76" i="56"/>
  <c r="D76" i="56" s="1"/>
  <c r="F103" i="56"/>
  <c r="B89" i="56"/>
  <c r="N66" i="56"/>
  <c r="AI67" i="56"/>
  <c r="AJ67" i="56" s="1"/>
  <c r="AE70" i="56"/>
  <c r="AF70" i="56" s="1"/>
  <c r="B85" i="56"/>
  <c r="AD7" i="56"/>
  <c r="AI26" i="56"/>
  <c r="AJ26" i="56" s="1"/>
  <c r="Z27" i="56"/>
  <c r="S28" i="56"/>
  <c r="T28" i="56" s="1"/>
  <c r="Z40" i="56"/>
  <c r="N44" i="56"/>
  <c r="J45" i="56"/>
  <c r="F46" i="56"/>
  <c r="AH46" i="56"/>
  <c r="J49" i="56"/>
  <c r="C51" i="56"/>
  <c r="D51" i="56" s="1"/>
  <c r="AA52" i="56"/>
  <c r="AB52" i="56" s="1"/>
  <c r="AI12" i="56"/>
  <c r="AJ12" i="56" s="1"/>
  <c r="Z16" i="56"/>
  <c r="V17" i="56"/>
  <c r="G24" i="56"/>
  <c r="H24" i="56" s="1"/>
  <c r="N29" i="56"/>
  <c r="V48" i="56"/>
  <c r="AD56" i="56"/>
  <c r="V58" i="56"/>
  <c r="J61" i="56"/>
  <c r="B63" i="56"/>
  <c r="Z6" i="56"/>
  <c r="V19" i="56"/>
  <c r="Z28" i="56"/>
  <c r="AE32" i="56"/>
  <c r="AF32" i="56" s="1"/>
  <c r="R33" i="56"/>
  <c r="F42" i="56"/>
  <c r="N46" i="56"/>
  <c r="S49" i="56"/>
  <c r="T49" i="56" s="1"/>
  <c r="N50" i="56"/>
  <c r="AD54" i="56"/>
  <c r="B69" i="56"/>
  <c r="F89" i="56"/>
  <c r="C71" i="56"/>
  <c r="D71" i="56" s="1"/>
  <c r="B105" i="56"/>
  <c r="K34" i="56"/>
  <c r="L34" i="56" s="1"/>
  <c r="AH47" i="56"/>
  <c r="AH52" i="56"/>
  <c r="N62" i="56"/>
  <c r="F65" i="56"/>
  <c r="S67" i="56"/>
  <c r="T67" i="56" s="1"/>
  <c r="N68" i="56"/>
  <c r="F71" i="56"/>
  <c r="Z22" i="56"/>
  <c r="Z33" i="56"/>
  <c r="B41" i="56"/>
  <c r="B44" i="56"/>
  <c r="AE55" i="56"/>
  <c r="AF55" i="56" s="1"/>
  <c r="F57" i="56"/>
  <c r="O63" i="56"/>
  <c r="P63" i="56" s="1"/>
  <c r="N64" i="56"/>
  <c r="B102" i="56"/>
  <c r="B91" i="56"/>
  <c r="F105" i="56"/>
  <c r="AA21" i="56"/>
  <c r="AB21" i="56" s="1"/>
  <c r="AE22" i="56"/>
  <c r="AF22" i="56" s="1"/>
  <c r="AI28" i="56"/>
  <c r="AJ28" i="56" s="1"/>
  <c r="V30" i="56"/>
  <c r="J32" i="56"/>
  <c r="R42" i="56"/>
  <c r="K43" i="56"/>
  <c r="L43" i="56" s="1"/>
  <c r="AI44" i="56"/>
  <c r="AJ44" i="56" s="1"/>
  <c r="AD45" i="56"/>
  <c r="N54" i="56"/>
  <c r="O71" i="56"/>
  <c r="P71" i="56" s="1"/>
  <c r="C83" i="56"/>
  <c r="D83" i="56" s="1"/>
  <c r="B8" i="56"/>
  <c r="C25" i="56"/>
  <c r="D25" i="56" s="1"/>
  <c r="B27" i="56"/>
  <c r="B19" i="56"/>
  <c r="B30" i="56"/>
  <c r="C11" i="56"/>
  <c r="D11" i="56" s="1"/>
  <c r="C14" i="56"/>
  <c r="D14" i="56" s="1"/>
  <c r="B18" i="56"/>
  <c r="C26" i="56"/>
  <c r="D26" i="56" s="1"/>
  <c r="B24" i="56"/>
  <c r="C28" i="56"/>
  <c r="D28" i="56" s="1"/>
  <c r="N6" i="67"/>
  <c r="V155" i="67"/>
  <c r="AD167" i="67"/>
  <c r="G43" i="67"/>
  <c r="H43" i="67" s="1"/>
  <c r="AI137" i="67"/>
  <c r="AJ137" i="67" s="1"/>
  <c r="AI28" i="67"/>
  <c r="AJ28" i="67" s="1"/>
  <c r="V46" i="67"/>
  <c r="J117" i="67"/>
  <c r="B101" i="67"/>
  <c r="O4" i="67"/>
  <c r="P4" i="67" s="1"/>
  <c r="AD24" i="67"/>
  <c r="R121" i="67"/>
  <c r="K130" i="67"/>
  <c r="L130" i="67" s="1"/>
  <c r="G78" i="67"/>
  <c r="H78" i="67" s="1"/>
  <c r="B112" i="67"/>
  <c r="O115" i="67"/>
  <c r="P115" i="67" s="1"/>
  <c r="C146" i="67"/>
  <c r="D146" i="67" s="1"/>
  <c r="J127" i="67"/>
  <c r="AI133" i="67"/>
  <c r="AJ133" i="67" s="1"/>
  <c r="J146" i="67"/>
  <c r="W42" i="67"/>
  <c r="X42" i="67" s="1"/>
  <c r="C53" i="67"/>
  <c r="D53" i="67" s="1"/>
  <c r="K62" i="67"/>
  <c r="L62" i="67" s="1"/>
  <c r="AH154" i="67"/>
  <c r="C44" i="67"/>
  <c r="D44" i="67" s="1"/>
  <c r="V68" i="67"/>
  <c r="F103" i="67"/>
  <c r="R122" i="67"/>
  <c r="F139" i="67"/>
  <c r="AH26" i="67"/>
  <c r="J38" i="67"/>
  <c r="R119" i="67"/>
  <c r="K134" i="67"/>
  <c r="L134" i="67" s="1"/>
  <c r="B4" i="67"/>
  <c r="AE6" i="67"/>
  <c r="AF6" i="67" s="1"/>
  <c r="C98" i="67"/>
  <c r="D98" i="67" s="1"/>
  <c r="J111" i="67"/>
  <c r="AD112" i="67"/>
  <c r="J165" i="67"/>
  <c r="AA2" i="67"/>
  <c r="AB2" i="67" s="1"/>
  <c r="V5" i="67"/>
  <c r="S41" i="67"/>
  <c r="T41" i="67" s="1"/>
  <c r="K121" i="67"/>
  <c r="L121" i="67" s="1"/>
  <c r="Z158" i="67"/>
  <c r="AA163" i="67"/>
  <c r="AB163" i="67" s="1"/>
  <c r="N54" i="67"/>
  <c r="AI109" i="67"/>
  <c r="AJ109" i="67" s="1"/>
  <c r="K21" i="67"/>
  <c r="L21" i="67" s="1"/>
  <c r="J55" i="67"/>
  <c r="W61" i="67"/>
  <c r="X61" i="67" s="1"/>
  <c r="F66" i="67"/>
  <c r="AA126" i="67"/>
  <c r="AB126" i="67" s="1"/>
  <c r="K128" i="67"/>
  <c r="L128" i="67" s="1"/>
  <c r="AH129" i="67"/>
  <c r="AD160" i="67"/>
  <c r="N14" i="67"/>
  <c r="G191" i="67"/>
  <c r="H191" i="67" s="1"/>
  <c r="AI38" i="67"/>
  <c r="AJ38" i="67" s="1"/>
  <c r="AD15" i="67"/>
  <c r="AE161" i="67"/>
  <c r="AF161" i="67" s="1"/>
  <c r="B135" i="67"/>
  <c r="B15" i="67"/>
  <c r="V48" i="67"/>
  <c r="J51" i="67"/>
  <c r="R66" i="67"/>
  <c r="Z108" i="67"/>
  <c r="AE23" i="67"/>
  <c r="AF23" i="67" s="1"/>
  <c r="O38" i="67"/>
  <c r="P38" i="67" s="1"/>
  <c r="S39" i="67"/>
  <c r="T39" i="67" s="1"/>
  <c r="AE59" i="67"/>
  <c r="AF59" i="67" s="1"/>
  <c r="C102" i="67"/>
  <c r="D102" i="67" s="1"/>
  <c r="K110" i="67"/>
  <c r="L110" i="67" s="1"/>
  <c r="F116" i="67"/>
  <c r="AI155" i="67"/>
  <c r="AJ155" i="67" s="1"/>
  <c r="AD158" i="67"/>
  <c r="AH161" i="67"/>
  <c r="S163" i="67"/>
  <c r="T163" i="67" s="1"/>
  <c r="R169" i="67"/>
  <c r="G171" i="67"/>
  <c r="H171" i="67" s="1"/>
  <c r="F174" i="67"/>
  <c r="AH4" i="67"/>
  <c r="N8" i="67"/>
  <c r="R33" i="67"/>
  <c r="R43" i="67"/>
  <c r="R62" i="67"/>
  <c r="AD117" i="67"/>
  <c r="B122" i="67"/>
  <c r="S130" i="67"/>
  <c r="T130" i="67" s="1"/>
  <c r="AE131" i="67"/>
  <c r="AF131" i="67" s="1"/>
  <c r="AH135" i="67"/>
  <c r="AD151" i="67"/>
  <c r="F192" i="67"/>
  <c r="K18" i="67"/>
  <c r="L18" i="67" s="1"/>
  <c r="AI23" i="67"/>
  <c r="AJ23" i="67" s="1"/>
  <c r="AD63" i="67"/>
  <c r="B68" i="67"/>
  <c r="J69" i="67"/>
  <c r="G75" i="67"/>
  <c r="H75" i="67" s="1"/>
  <c r="F97" i="67"/>
  <c r="N113" i="67"/>
  <c r="R133" i="67"/>
  <c r="V163" i="67"/>
  <c r="F186" i="67"/>
  <c r="W12" i="67"/>
  <c r="X12" i="67" s="1"/>
  <c r="V26" i="67"/>
  <c r="O32" i="67"/>
  <c r="P32" i="67" s="1"/>
  <c r="W38" i="67"/>
  <c r="X38" i="67" s="1"/>
  <c r="V43" i="67"/>
  <c r="V51" i="67"/>
  <c r="K57" i="67"/>
  <c r="L57" i="67" s="1"/>
  <c r="W58" i="67"/>
  <c r="X58" i="67" s="1"/>
  <c r="W62" i="67"/>
  <c r="X62" i="67" s="1"/>
  <c r="AI120" i="67"/>
  <c r="AJ120" i="67" s="1"/>
  <c r="G122" i="67"/>
  <c r="H122" i="67" s="1"/>
  <c r="J129" i="67"/>
  <c r="V130" i="67"/>
  <c r="AD145" i="67"/>
  <c r="G156" i="67"/>
  <c r="H156" i="67" s="1"/>
  <c r="G168" i="67"/>
  <c r="H168" i="67" s="1"/>
  <c r="B5" i="67"/>
  <c r="V8" i="67"/>
  <c r="AH9" i="67"/>
  <c r="R18" i="67"/>
  <c r="N25" i="67"/>
  <c r="C28" i="67"/>
  <c r="D28" i="67" s="1"/>
  <c r="AI39" i="67"/>
  <c r="AJ39" i="67" s="1"/>
  <c r="AH66" i="67"/>
  <c r="G76" i="67"/>
  <c r="H76" i="67" s="1"/>
  <c r="F128" i="67"/>
  <c r="AH134" i="67"/>
  <c r="G136" i="67"/>
  <c r="H136" i="67" s="1"/>
  <c r="AE137" i="67"/>
  <c r="AF137" i="67" s="1"/>
  <c r="R171" i="67"/>
  <c r="Z146" i="67"/>
  <c r="C25" i="67"/>
  <c r="D25" i="67" s="1"/>
  <c r="N21" i="67"/>
  <c r="AE43" i="67"/>
  <c r="AF43" i="67" s="1"/>
  <c r="Z61" i="67"/>
  <c r="C104" i="67"/>
  <c r="D104" i="67" s="1"/>
  <c r="K139" i="67"/>
  <c r="L139" i="67" s="1"/>
  <c r="AD150" i="67"/>
  <c r="V6" i="67"/>
  <c r="AD7" i="67"/>
  <c r="B10" i="67"/>
  <c r="AA18" i="67"/>
  <c r="AB18" i="67" s="1"/>
  <c r="R68" i="67"/>
  <c r="Z69" i="67"/>
  <c r="AH113" i="67"/>
  <c r="V125" i="67"/>
  <c r="B131" i="67"/>
  <c r="W156" i="67"/>
  <c r="X156" i="67" s="1"/>
  <c r="J167" i="67"/>
  <c r="AI29" i="67"/>
  <c r="AJ29" i="67" s="1"/>
  <c r="F48" i="67"/>
  <c r="AH50" i="67"/>
  <c r="AD57" i="67"/>
  <c r="B63" i="67"/>
  <c r="N124" i="67"/>
  <c r="N128" i="67"/>
  <c r="B134" i="67"/>
  <c r="B138" i="67"/>
  <c r="G189" i="67"/>
  <c r="H189" i="67" s="1"/>
  <c r="C196" i="67"/>
  <c r="D196" i="67" s="1"/>
  <c r="C203" i="67"/>
  <c r="D203" i="67" s="1"/>
  <c r="AE124" i="67"/>
  <c r="AF124" i="67" s="1"/>
  <c r="V145" i="67"/>
  <c r="C39" i="67"/>
  <c r="D39" i="67" s="1"/>
  <c r="AD53" i="67"/>
  <c r="N111" i="67"/>
  <c r="AD118" i="67"/>
  <c r="N127" i="67"/>
  <c r="AD139" i="67"/>
  <c r="K145" i="67"/>
  <c r="L145" i="67" s="1"/>
  <c r="N146" i="67"/>
  <c r="J154" i="67"/>
  <c r="AH156" i="67"/>
  <c r="G163" i="67"/>
  <c r="H163" i="67" s="1"/>
  <c r="G172" i="67"/>
  <c r="H172" i="67" s="1"/>
  <c r="C197" i="67"/>
  <c r="D197" i="67" s="1"/>
  <c r="B7" i="67"/>
  <c r="O9" i="67"/>
  <c r="P9" i="67" s="1"/>
  <c r="J19" i="67"/>
  <c r="G22" i="67"/>
  <c r="H22" i="67" s="1"/>
  <c r="O33" i="67"/>
  <c r="P33" i="67" s="1"/>
  <c r="N43" i="67"/>
  <c r="W127" i="67"/>
  <c r="X127" i="67" s="1"/>
  <c r="AI128" i="67"/>
  <c r="AJ128" i="67" s="1"/>
  <c r="K133" i="67"/>
  <c r="L133" i="67" s="1"/>
  <c r="AA151" i="67"/>
  <c r="AB151" i="67" s="1"/>
  <c r="N160" i="67"/>
  <c r="S3" i="67"/>
  <c r="T3" i="67" s="1"/>
  <c r="C97" i="67"/>
  <c r="D97" i="67" s="1"/>
  <c r="AA114" i="67"/>
  <c r="AB114" i="67" s="1"/>
  <c r="B153" i="67"/>
  <c r="AH17" i="67"/>
  <c r="C26" i="67"/>
  <c r="D26" i="67" s="1"/>
  <c r="O27" i="67"/>
  <c r="P27" i="67" s="1"/>
  <c r="J43" i="67"/>
  <c r="Z45" i="67"/>
  <c r="AD49" i="67"/>
  <c r="AI115" i="67"/>
  <c r="AJ115" i="67" s="1"/>
  <c r="Z121" i="67"/>
  <c r="AA124" i="67"/>
  <c r="AB124" i="67" s="1"/>
  <c r="C126" i="67"/>
  <c r="D126" i="67" s="1"/>
  <c r="V135" i="67"/>
  <c r="W164" i="67"/>
  <c r="X164" i="67" s="1"/>
  <c r="B49" i="67"/>
  <c r="C49" i="67"/>
  <c r="D49" i="67" s="1"/>
  <c r="N57" i="67"/>
  <c r="G25" i="67"/>
  <c r="H25" i="67" s="1"/>
  <c r="O138" i="67"/>
  <c r="P138" i="67" s="1"/>
  <c r="V126" i="67"/>
  <c r="W126" i="67"/>
  <c r="X126" i="67" s="1"/>
  <c r="AE169" i="67"/>
  <c r="AF169" i="67" s="1"/>
  <c r="AD4" i="67"/>
  <c r="AE4" i="67"/>
  <c r="AF4" i="67" s="1"/>
  <c r="R21" i="67"/>
  <c r="G24" i="67"/>
  <c r="H24" i="67" s="1"/>
  <c r="W45" i="67"/>
  <c r="X45" i="67" s="1"/>
  <c r="AD54" i="67"/>
  <c r="AE54" i="67"/>
  <c r="AF54" i="67" s="1"/>
  <c r="J65" i="67"/>
  <c r="K65" i="67"/>
  <c r="L65" i="67" s="1"/>
  <c r="AA149" i="67"/>
  <c r="AB149" i="67" s="1"/>
  <c r="S155" i="67"/>
  <c r="T155" i="67" s="1"/>
  <c r="R155" i="67"/>
  <c r="AE162" i="67"/>
  <c r="AF162" i="67" s="1"/>
  <c r="AD162" i="67"/>
  <c r="J17" i="67"/>
  <c r="B94" i="67"/>
  <c r="G133" i="67"/>
  <c r="H133" i="67" s="1"/>
  <c r="AI150" i="67"/>
  <c r="AJ150" i="67" s="1"/>
  <c r="AH150" i="67"/>
  <c r="R156" i="67"/>
  <c r="S156" i="67"/>
  <c r="T156" i="67" s="1"/>
  <c r="N17" i="67"/>
  <c r="O17" i="67"/>
  <c r="P17" i="67" s="1"/>
  <c r="B24" i="67"/>
  <c r="R26" i="67"/>
  <c r="S26" i="67"/>
  <c r="T26" i="67" s="1"/>
  <c r="AD41" i="67"/>
  <c r="AE41" i="67"/>
  <c r="AF41" i="67" s="1"/>
  <c r="N112" i="67"/>
  <c r="AI175" i="67"/>
  <c r="AJ175" i="67" s="1"/>
  <c r="AH175" i="67"/>
  <c r="O3" i="67"/>
  <c r="P3" i="67" s="1"/>
  <c r="N30" i="67"/>
  <c r="AE58" i="67"/>
  <c r="AF58" i="67" s="1"/>
  <c r="F8" i="67"/>
  <c r="AD14" i="67"/>
  <c r="G16" i="67"/>
  <c r="H16" i="67" s="1"/>
  <c r="F16" i="67"/>
  <c r="F29" i="67"/>
  <c r="AA40" i="67"/>
  <c r="AB40" i="67" s="1"/>
  <c r="Z40" i="67"/>
  <c r="AI63" i="67"/>
  <c r="AJ63" i="67" s="1"/>
  <c r="AH131" i="67"/>
  <c r="F148" i="67"/>
  <c r="G200" i="67"/>
  <c r="H200" i="67" s="1"/>
  <c r="O7" i="67"/>
  <c r="P7" i="67" s="1"/>
  <c r="N7" i="67"/>
  <c r="AE56" i="67"/>
  <c r="AF56" i="67" s="1"/>
  <c r="AD56" i="67"/>
  <c r="AI119" i="67"/>
  <c r="AJ119" i="67" s="1"/>
  <c r="O154" i="67"/>
  <c r="P154" i="67" s="1"/>
  <c r="N173" i="67"/>
  <c r="C51" i="67"/>
  <c r="D51" i="67" s="1"/>
  <c r="B51" i="67"/>
  <c r="R167" i="67"/>
  <c r="W20" i="67"/>
  <c r="X20" i="67" s="1"/>
  <c r="G110" i="67"/>
  <c r="H110" i="67" s="1"/>
  <c r="F110" i="67"/>
  <c r="K166" i="67"/>
  <c r="L166" i="67" s="1"/>
  <c r="J166" i="67"/>
  <c r="R173" i="67"/>
  <c r="S173" i="67"/>
  <c r="T173" i="67" s="1"/>
  <c r="C175" i="67"/>
  <c r="D175" i="67" s="1"/>
  <c r="B175" i="67"/>
  <c r="J8" i="67"/>
  <c r="V161" i="67"/>
  <c r="AI45" i="67"/>
  <c r="AJ45" i="67" s="1"/>
  <c r="AH45" i="67"/>
  <c r="G82" i="67"/>
  <c r="H82" i="67" s="1"/>
  <c r="W7" i="67"/>
  <c r="X7" i="67" s="1"/>
  <c r="V7" i="67"/>
  <c r="AH20" i="67"/>
  <c r="AI20" i="67"/>
  <c r="AJ20" i="67" s="1"/>
  <c r="AE39" i="67"/>
  <c r="AF39" i="67" s="1"/>
  <c r="AD39" i="67"/>
  <c r="C50" i="67"/>
  <c r="D50" i="67" s="1"/>
  <c r="B50" i="67"/>
  <c r="AH60" i="67"/>
  <c r="B77" i="67"/>
  <c r="F131" i="67"/>
  <c r="G131" i="67"/>
  <c r="H131" i="67" s="1"/>
  <c r="AI145" i="67"/>
  <c r="AJ145" i="67" s="1"/>
  <c r="AH145" i="67"/>
  <c r="AD61" i="67"/>
  <c r="G89" i="67"/>
  <c r="H89" i="67" s="1"/>
  <c r="R2" i="67"/>
  <c r="AA56" i="67"/>
  <c r="AB56" i="67" s="1"/>
  <c r="Z56" i="67"/>
  <c r="B14" i="67"/>
  <c r="C14" i="67"/>
  <c r="D14" i="67" s="1"/>
  <c r="S19" i="67"/>
  <c r="T19" i="67" s="1"/>
  <c r="R19" i="67"/>
  <c r="S28" i="67"/>
  <c r="T28" i="67" s="1"/>
  <c r="R28" i="67"/>
  <c r="G50" i="67"/>
  <c r="H50" i="67" s="1"/>
  <c r="F50" i="67"/>
  <c r="R55" i="67"/>
  <c r="S55" i="67"/>
  <c r="T55" i="67" s="1"/>
  <c r="J153" i="67"/>
  <c r="K153" i="67"/>
  <c r="L153" i="67" s="1"/>
  <c r="G51" i="67"/>
  <c r="H51" i="67" s="1"/>
  <c r="F51" i="67"/>
  <c r="J124" i="67"/>
  <c r="V19" i="67"/>
  <c r="W19" i="67"/>
  <c r="X19" i="67" s="1"/>
  <c r="Z47" i="67"/>
  <c r="W128" i="67"/>
  <c r="X128" i="67" s="1"/>
  <c r="Z144" i="67"/>
  <c r="C159" i="67"/>
  <c r="D159" i="67" s="1"/>
  <c r="B159" i="67"/>
  <c r="AE40" i="67"/>
  <c r="AF40" i="67" s="1"/>
  <c r="AD40" i="67"/>
  <c r="B201" i="67"/>
  <c r="C201" i="67"/>
  <c r="D201" i="67" s="1"/>
  <c r="F28" i="67"/>
  <c r="G152" i="67"/>
  <c r="H152" i="67" s="1"/>
  <c r="F152" i="67"/>
  <c r="O172" i="67"/>
  <c r="P172" i="67" s="1"/>
  <c r="N172" i="67"/>
  <c r="R5" i="67"/>
  <c r="S31" i="67"/>
  <c r="T31" i="67" s="1"/>
  <c r="AE32" i="67"/>
  <c r="AF32" i="67" s="1"/>
  <c r="AD32" i="67"/>
  <c r="K61" i="67"/>
  <c r="L61" i="67" s="1"/>
  <c r="J61" i="67"/>
  <c r="S67" i="67"/>
  <c r="T67" i="67" s="1"/>
  <c r="F165" i="67"/>
  <c r="F185" i="67"/>
  <c r="G207" i="67"/>
  <c r="H207" i="67" s="1"/>
  <c r="J10" i="67"/>
  <c r="F23" i="67"/>
  <c r="V30" i="67"/>
  <c r="AE31" i="67"/>
  <c r="AF31" i="67" s="1"/>
  <c r="Z41" i="67"/>
  <c r="AE45" i="67"/>
  <c r="AF45" i="67" s="1"/>
  <c r="B73" i="67"/>
  <c r="B84" i="67"/>
  <c r="G94" i="67"/>
  <c r="H94" i="67" s="1"/>
  <c r="G109" i="67"/>
  <c r="H109" i="67" s="1"/>
  <c r="R111" i="67"/>
  <c r="R112" i="67"/>
  <c r="J116" i="67"/>
  <c r="R138" i="67"/>
  <c r="AH144" i="67"/>
  <c r="F147" i="67"/>
  <c r="B150" i="67"/>
  <c r="R154" i="67"/>
  <c r="AI157" i="67"/>
  <c r="AJ157" i="67" s="1"/>
  <c r="O166" i="67"/>
  <c r="P166" i="67" s="1"/>
  <c r="N171" i="67"/>
  <c r="C179" i="67"/>
  <c r="D179" i="67" s="1"/>
  <c r="J109" i="67"/>
  <c r="V111" i="67"/>
  <c r="V112" i="67"/>
  <c r="G123" i="67"/>
  <c r="H123" i="67" s="1"/>
  <c r="AH127" i="67"/>
  <c r="F132" i="67"/>
  <c r="N135" i="67"/>
  <c r="Z137" i="67"/>
  <c r="F150" i="67"/>
  <c r="F151" i="67"/>
  <c r="V154" i="67"/>
  <c r="AH162" i="67"/>
  <c r="F202" i="67"/>
  <c r="AD2" i="67"/>
  <c r="Z5" i="67"/>
  <c r="Z6" i="67"/>
  <c r="R10" i="67"/>
  <c r="AE11" i="67"/>
  <c r="AF11" i="67" s="1"/>
  <c r="AD18" i="67"/>
  <c r="V24" i="67"/>
  <c r="R25" i="67"/>
  <c r="Z29" i="67"/>
  <c r="AE30" i="67"/>
  <c r="AF30" i="67" s="1"/>
  <c r="AI31" i="67"/>
  <c r="AJ31" i="67" s="1"/>
  <c r="B48" i="67"/>
  <c r="AD55" i="67"/>
  <c r="G62" i="67"/>
  <c r="H62" i="67" s="1"/>
  <c r="W65" i="67"/>
  <c r="X65" i="67" s="1"/>
  <c r="F91" i="67"/>
  <c r="F95" i="67"/>
  <c r="G100" i="67"/>
  <c r="H100" i="67" s="1"/>
  <c r="S116" i="67"/>
  <c r="T116" i="67" s="1"/>
  <c r="Z125" i="67"/>
  <c r="N131" i="67"/>
  <c r="N133" i="67"/>
  <c r="Z138" i="67"/>
  <c r="O147" i="67"/>
  <c r="P147" i="67" s="1"/>
  <c r="C13" i="67"/>
  <c r="D13" i="67" s="1"/>
  <c r="G14" i="67"/>
  <c r="H14" i="67" s="1"/>
  <c r="W27" i="67"/>
  <c r="X27" i="67" s="1"/>
  <c r="V28" i="67"/>
  <c r="B45" i="67"/>
  <c r="F47" i="67"/>
  <c r="F49" i="67"/>
  <c r="AH54" i="67"/>
  <c r="R60" i="67"/>
  <c r="G74" i="67"/>
  <c r="H74" i="67" s="1"/>
  <c r="G85" i="67"/>
  <c r="H85" i="67" s="1"/>
  <c r="Z111" i="67"/>
  <c r="K151" i="67"/>
  <c r="L151" i="67" s="1"/>
  <c r="N164" i="67"/>
  <c r="AH167" i="67"/>
  <c r="G175" i="67"/>
  <c r="H175" i="67" s="1"/>
  <c r="C198" i="67"/>
  <c r="D198" i="67" s="1"/>
  <c r="AH2" i="67"/>
  <c r="AH3" i="67"/>
  <c r="AD9" i="67"/>
  <c r="Z10" i="67"/>
  <c r="F13" i="67"/>
  <c r="G45" i="67"/>
  <c r="H45" i="67" s="1"/>
  <c r="J47" i="67"/>
  <c r="AH55" i="67"/>
  <c r="R61" i="67"/>
  <c r="W64" i="67"/>
  <c r="X64" i="67" s="1"/>
  <c r="Z65" i="67"/>
  <c r="AD111" i="67"/>
  <c r="AD115" i="67"/>
  <c r="C127" i="67"/>
  <c r="D127" i="67" s="1"/>
  <c r="R131" i="67"/>
  <c r="R136" i="67"/>
  <c r="AD153" i="67"/>
  <c r="C161" i="67"/>
  <c r="D161" i="67" s="1"/>
  <c r="B162" i="67"/>
  <c r="S164" i="67"/>
  <c r="T164" i="67" s="1"/>
  <c r="C168" i="67"/>
  <c r="D168" i="67" s="1"/>
  <c r="Z171" i="67"/>
  <c r="C173" i="67"/>
  <c r="D173" i="67" s="1"/>
  <c r="F187" i="67"/>
  <c r="J46" i="67"/>
  <c r="Z52" i="67"/>
  <c r="B55" i="67"/>
  <c r="V59" i="67"/>
  <c r="V60" i="67"/>
  <c r="S63" i="67"/>
  <c r="T63" i="67" s="1"/>
  <c r="Z8" i="67"/>
  <c r="F12" i="67"/>
  <c r="B19" i="67"/>
  <c r="AD25" i="67"/>
  <c r="G31" i="67"/>
  <c r="H31" i="67" s="1"/>
  <c r="J39" i="67"/>
  <c r="F41" i="67"/>
  <c r="K42" i="67"/>
  <c r="L42" i="67" s="1"/>
  <c r="F44" i="67"/>
  <c r="J45" i="67"/>
  <c r="F81" i="67"/>
  <c r="C87" i="67"/>
  <c r="D87" i="67" s="1"/>
  <c r="G92" i="67"/>
  <c r="H92" i="67" s="1"/>
  <c r="N118" i="67"/>
  <c r="W119" i="67"/>
  <c r="X119" i="67" s="1"/>
  <c r="S129" i="67"/>
  <c r="T129" i="67" s="1"/>
  <c r="W131" i="67"/>
  <c r="X131" i="67" s="1"/>
  <c r="AA134" i="67"/>
  <c r="AB134" i="67" s="1"/>
  <c r="AD147" i="67"/>
  <c r="W150" i="67"/>
  <c r="X150" i="67" s="1"/>
  <c r="AH159" i="67"/>
  <c r="AE170" i="67"/>
  <c r="AF170" i="67" s="1"/>
  <c r="F173" i="67"/>
  <c r="J174" i="67"/>
  <c r="S175" i="67"/>
  <c r="T175" i="67" s="1"/>
  <c r="F199" i="67"/>
  <c r="B3" i="67"/>
  <c r="G6" i="67"/>
  <c r="H6" i="67" s="1"/>
  <c r="F19" i="67"/>
  <c r="J20" i="67"/>
  <c r="N39" i="67"/>
  <c r="K40" i="67"/>
  <c r="L40" i="67" s="1"/>
  <c r="J44" i="67"/>
  <c r="R47" i="67"/>
  <c r="AA59" i="67"/>
  <c r="AB59" i="67" s="1"/>
  <c r="Z60" i="67"/>
  <c r="C82" i="67"/>
  <c r="D82" i="67" s="1"/>
  <c r="B125" i="67"/>
  <c r="AE135" i="67"/>
  <c r="AF135" i="67" s="1"/>
  <c r="V144" i="67"/>
  <c r="V149" i="67"/>
  <c r="AA150" i="67"/>
  <c r="AB150" i="67" s="1"/>
  <c r="N161" i="67"/>
  <c r="N174" i="67"/>
  <c r="V175" i="67"/>
  <c r="G183" i="67"/>
  <c r="H183" i="67" s="1"/>
  <c r="C200" i="67"/>
  <c r="D200" i="67" s="1"/>
  <c r="N18" i="67"/>
  <c r="K7" i="67"/>
  <c r="L7" i="67" s="1"/>
  <c r="J7" i="67"/>
  <c r="B11" i="67"/>
  <c r="AI57" i="67"/>
  <c r="AJ57" i="67" s="1"/>
  <c r="AH57" i="67"/>
  <c r="G113" i="67"/>
  <c r="H113" i="67" s="1"/>
  <c r="J125" i="67"/>
  <c r="V129" i="67"/>
  <c r="R147" i="67"/>
  <c r="V170" i="67"/>
  <c r="C180" i="67"/>
  <c r="D180" i="67" s="1"/>
  <c r="B180" i="67"/>
  <c r="G11" i="67"/>
  <c r="H11" i="67" s="1"/>
  <c r="F11" i="67"/>
  <c r="AH52" i="67"/>
  <c r="AD67" i="67"/>
  <c r="Z68" i="67"/>
  <c r="K9" i="67"/>
  <c r="L9" i="67" s="1"/>
  <c r="S15" i="67"/>
  <c r="T15" i="67" s="1"/>
  <c r="R15" i="67"/>
  <c r="AD22" i="67"/>
  <c r="AA129" i="67"/>
  <c r="AB129" i="67" s="1"/>
  <c r="Z129" i="67"/>
  <c r="AD136" i="67"/>
  <c r="Z164" i="67"/>
  <c r="J175" i="67"/>
  <c r="C59" i="67"/>
  <c r="D59" i="67" s="1"/>
  <c r="B59" i="67"/>
  <c r="J126" i="67"/>
  <c r="K126" i="67"/>
  <c r="L126" i="67" s="1"/>
  <c r="Z24" i="67"/>
  <c r="AA42" i="67"/>
  <c r="AB42" i="67" s="1"/>
  <c r="Z42" i="67"/>
  <c r="Z148" i="67"/>
  <c r="F64" i="67"/>
  <c r="G64" i="67"/>
  <c r="H64" i="67" s="1"/>
  <c r="O15" i="67"/>
  <c r="P15" i="67" s="1"/>
  <c r="J113" i="67"/>
  <c r="K113" i="67"/>
  <c r="L113" i="67" s="1"/>
  <c r="AE3" i="67"/>
  <c r="AF3" i="67" s="1"/>
  <c r="AD3" i="67"/>
  <c r="Z17" i="67"/>
  <c r="J63" i="67"/>
  <c r="V153" i="67"/>
  <c r="Z21" i="67"/>
  <c r="AA21" i="67"/>
  <c r="AB21" i="67" s="1"/>
  <c r="AI22" i="67"/>
  <c r="AJ22" i="67" s="1"/>
  <c r="AD128" i="67"/>
  <c r="C158" i="67"/>
  <c r="D158" i="67" s="1"/>
  <c r="B158" i="67"/>
  <c r="F159" i="67"/>
  <c r="N168" i="67"/>
  <c r="O168" i="67"/>
  <c r="P168" i="67" s="1"/>
  <c r="C2" i="67"/>
  <c r="D2" i="67" s="1"/>
  <c r="Z13" i="67"/>
  <c r="V14" i="67"/>
  <c r="AD16" i="67"/>
  <c r="F55" i="67"/>
  <c r="G56" i="67"/>
  <c r="H56" i="67" s="1"/>
  <c r="G158" i="67"/>
  <c r="H158" i="67" s="1"/>
  <c r="F158" i="67"/>
  <c r="C164" i="67"/>
  <c r="D164" i="67" s="1"/>
  <c r="B164" i="67"/>
  <c r="AD5" i="67"/>
  <c r="B52" i="67"/>
  <c r="C115" i="67"/>
  <c r="D115" i="67" s="1"/>
  <c r="F198" i="67"/>
  <c r="V146" i="67"/>
  <c r="W146" i="67"/>
  <c r="X146" i="67" s="1"/>
  <c r="F32" i="67"/>
  <c r="J123" i="67"/>
  <c r="J2" i="67"/>
  <c r="K2" i="67"/>
  <c r="L2" i="67" s="1"/>
  <c r="B22" i="67"/>
  <c r="C22" i="67"/>
  <c r="D22" i="67" s="1"/>
  <c r="W167" i="67"/>
  <c r="X167" i="67" s="1"/>
  <c r="V167" i="67"/>
  <c r="AD127" i="67"/>
  <c r="AI5" i="67"/>
  <c r="AJ5" i="67" s="1"/>
  <c r="AH5" i="67"/>
  <c r="AH12" i="67"/>
  <c r="AE19" i="67"/>
  <c r="AF19" i="67" s="1"/>
  <c r="F40" i="67"/>
  <c r="G40" i="67"/>
  <c r="H40" i="67" s="1"/>
  <c r="G80" i="67"/>
  <c r="H80" i="67" s="1"/>
  <c r="B86" i="67"/>
  <c r="C86" i="67"/>
  <c r="D86" i="67" s="1"/>
  <c r="F115" i="67"/>
  <c r="AE119" i="67"/>
  <c r="AF119" i="67" s="1"/>
  <c r="G121" i="67"/>
  <c r="H121" i="67" s="1"/>
  <c r="F121" i="67"/>
  <c r="AD144" i="67"/>
  <c r="AE144" i="67"/>
  <c r="AF144" i="67" s="1"/>
  <c r="C163" i="67"/>
  <c r="D163" i="67" s="1"/>
  <c r="B163" i="67"/>
  <c r="R166" i="67"/>
  <c r="B184" i="67"/>
  <c r="G188" i="67"/>
  <c r="H188" i="67" s="1"/>
  <c r="AH41" i="67"/>
  <c r="AI41" i="67"/>
  <c r="AJ41" i="67" s="1"/>
  <c r="C21" i="67"/>
  <c r="D21" i="67" s="1"/>
  <c r="B21" i="67"/>
  <c r="W110" i="67"/>
  <c r="X110" i="67" s="1"/>
  <c r="V110" i="67"/>
  <c r="K4" i="67"/>
  <c r="L4" i="67" s="1"/>
  <c r="AI7" i="67"/>
  <c r="AJ7" i="67" s="1"/>
  <c r="AH7" i="67"/>
  <c r="J29" i="67"/>
  <c r="K29" i="67"/>
  <c r="L29" i="67" s="1"/>
  <c r="R49" i="67"/>
  <c r="Z54" i="67"/>
  <c r="S109" i="67"/>
  <c r="T109" i="67" s="1"/>
  <c r="C114" i="67"/>
  <c r="D114" i="67" s="1"/>
  <c r="F127" i="67"/>
  <c r="G127" i="67"/>
  <c r="H127" i="67" s="1"/>
  <c r="R172" i="67"/>
  <c r="S172" i="67"/>
  <c r="T172" i="67" s="1"/>
  <c r="S48" i="67"/>
  <c r="T48" i="67" s="1"/>
  <c r="R48" i="67"/>
  <c r="R50" i="67"/>
  <c r="S50" i="67"/>
  <c r="T50" i="67" s="1"/>
  <c r="G65" i="67"/>
  <c r="H65" i="67" s="1"/>
  <c r="F65" i="67"/>
  <c r="S148" i="67"/>
  <c r="T148" i="67" s="1"/>
  <c r="R148" i="67"/>
  <c r="K157" i="67"/>
  <c r="L157" i="67" s="1"/>
  <c r="J157" i="67"/>
  <c r="Z38" i="67"/>
  <c r="AA38" i="67"/>
  <c r="AB38" i="67" s="1"/>
  <c r="AA109" i="67"/>
  <c r="AB109" i="67" s="1"/>
  <c r="Z109" i="67"/>
  <c r="K114" i="67"/>
  <c r="L114" i="67" s="1"/>
  <c r="J114" i="67"/>
  <c r="AI118" i="67"/>
  <c r="AJ118" i="67" s="1"/>
  <c r="G126" i="67"/>
  <c r="H126" i="67" s="1"/>
  <c r="F126" i="67"/>
  <c r="O132" i="67"/>
  <c r="P132" i="67" s="1"/>
  <c r="N132" i="67"/>
  <c r="AH149" i="67"/>
  <c r="J155" i="67"/>
  <c r="K155" i="67"/>
  <c r="L155" i="67" s="1"/>
  <c r="G162" i="67"/>
  <c r="H162" i="67" s="1"/>
  <c r="F162" i="67"/>
  <c r="AI46" i="67"/>
  <c r="AJ46" i="67" s="1"/>
  <c r="AH46" i="67"/>
  <c r="W49" i="67"/>
  <c r="X49" i="67" s="1"/>
  <c r="J56" i="67"/>
  <c r="F58" i="67"/>
  <c r="B66" i="67"/>
  <c r="B67" i="67"/>
  <c r="B99" i="67"/>
  <c r="B117" i="67"/>
  <c r="F119" i="67"/>
  <c r="N122" i="67"/>
  <c r="S123" i="67"/>
  <c r="T123" i="67" s="1"/>
  <c r="S124" i="67"/>
  <c r="T124" i="67" s="1"/>
  <c r="C128" i="67"/>
  <c r="D128" i="67" s="1"/>
  <c r="AD130" i="67"/>
  <c r="J135" i="67"/>
  <c r="AH139" i="67"/>
  <c r="AH151" i="67"/>
  <c r="AA169" i="67"/>
  <c r="AB169" i="67" s="1"/>
  <c r="W172" i="67"/>
  <c r="X172" i="67" s="1"/>
  <c r="V172" i="67"/>
  <c r="G180" i="67"/>
  <c r="H180" i="67" s="1"/>
  <c r="F180" i="67"/>
  <c r="G194" i="67"/>
  <c r="H194" i="67" s="1"/>
  <c r="K52" i="67"/>
  <c r="L52" i="67" s="1"/>
  <c r="J52" i="67"/>
  <c r="R4" i="67"/>
  <c r="J11" i="67"/>
  <c r="N16" i="67"/>
  <c r="G33" i="67"/>
  <c r="H33" i="67" s="1"/>
  <c r="N40" i="67"/>
  <c r="F46" i="67"/>
  <c r="B47" i="67"/>
  <c r="AH47" i="67"/>
  <c r="AH53" i="67"/>
  <c r="J58" i="67"/>
  <c r="O64" i="67"/>
  <c r="P64" i="67" s="1"/>
  <c r="N64" i="67"/>
  <c r="F67" i="67"/>
  <c r="B69" i="67"/>
  <c r="F77" i="67"/>
  <c r="B109" i="67"/>
  <c r="AD110" i="67"/>
  <c r="N114" i="67"/>
  <c r="G120" i="67"/>
  <c r="H120" i="67" s="1"/>
  <c r="F120" i="67"/>
  <c r="W124" i="67"/>
  <c r="X124" i="67" s="1"/>
  <c r="V124" i="67"/>
  <c r="N126" i="67"/>
  <c r="J137" i="67"/>
  <c r="C144" i="67"/>
  <c r="D144" i="67" s="1"/>
  <c r="AI148" i="67"/>
  <c r="AJ148" i="67" s="1"/>
  <c r="AH153" i="67"/>
  <c r="R158" i="67"/>
  <c r="N159" i="67"/>
  <c r="R160" i="67"/>
  <c r="N162" i="67"/>
  <c r="O162" i="67"/>
  <c r="P162" i="67" s="1"/>
  <c r="C165" i="67"/>
  <c r="D165" i="67" s="1"/>
  <c r="AH165" i="67"/>
  <c r="B190" i="67"/>
  <c r="G209" i="67"/>
  <c r="H209" i="67" s="1"/>
  <c r="K59" i="67"/>
  <c r="L59" i="67" s="1"/>
  <c r="J59" i="67"/>
  <c r="C61" i="67"/>
  <c r="D61" i="67" s="1"/>
  <c r="B61" i="67"/>
  <c r="C100" i="67"/>
  <c r="D100" i="67" s="1"/>
  <c r="B100" i="67"/>
  <c r="S134" i="67"/>
  <c r="T134" i="67" s="1"/>
  <c r="R134" i="67"/>
  <c r="C152" i="67"/>
  <c r="D152" i="67" s="1"/>
  <c r="B152" i="67"/>
  <c r="R157" i="67"/>
  <c r="AI168" i="67"/>
  <c r="AJ168" i="67" s="1"/>
  <c r="AH168" i="67"/>
  <c r="AE171" i="67"/>
  <c r="AF171" i="67" s="1"/>
  <c r="AD171" i="67"/>
  <c r="V173" i="67"/>
  <c r="F181" i="67"/>
  <c r="K32" i="67"/>
  <c r="L32" i="67" s="1"/>
  <c r="J32" i="67"/>
  <c r="AE38" i="67"/>
  <c r="AF38" i="67" s="1"/>
  <c r="AD38" i="67"/>
  <c r="O56" i="67"/>
  <c r="P56" i="67" s="1"/>
  <c r="N56" i="67"/>
  <c r="G164" i="67"/>
  <c r="H164" i="67" s="1"/>
  <c r="F164" i="67"/>
  <c r="Z166" i="67"/>
  <c r="AA166" i="67"/>
  <c r="AB166" i="67" s="1"/>
  <c r="AD8" i="67"/>
  <c r="Z15" i="67"/>
  <c r="B17" i="67"/>
  <c r="AH27" i="67"/>
  <c r="Z30" i="67"/>
  <c r="J33" i="67"/>
  <c r="V39" i="67"/>
  <c r="N41" i="67"/>
  <c r="AE50" i="67"/>
  <c r="AF50" i="67" s="1"/>
  <c r="AD50" i="67"/>
  <c r="R52" i="67"/>
  <c r="F53" i="67"/>
  <c r="V55" i="67"/>
  <c r="N59" i="67"/>
  <c r="J60" i="67"/>
  <c r="W63" i="67"/>
  <c r="X63" i="67" s="1"/>
  <c r="S64" i="67"/>
  <c r="T64" i="67" s="1"/>
  <c r="R65" i="67"/>
  <c r="G69" i="67"/>
  <c r="H69" i="67" s="1"/>
  <c r="B74" i="67"/>
  <c r="B96" i="67"/>
  <c r="W113" i="67"/>
  <c r="X113" i="67" s="1"/>
  <c r="R118" i="67"/>
  <c r="Z123" i="67"/>
  <c r="F129" i="67"/>
  <c r="G130" i="67"/>
  <c r="H130" i="67" s="1"/>
  <c r="AD132" i="67"/>
  <c r="J138" i="67"/>
  <c r="F144" i="67"/>
  <c r="AH146" i="67"/>
  <c r="Z154" i="67"/>
  <c r="AE155" i="67"/>
  <c r="AF155" i="67" s="1"/>
  <c r="AD155" i="67"/>
  <c r="R162" i="67"/>
  <c r="AD174" i="67"/>
  <c r="J23" i="67"/>
  <c r="K23" i="67"/>
  <c r="L23" i="67" s="1"/>
  <c r="AE28" i="67"/>
  <c r="AF28" i="67" s="1"/>
  <c r="AD28" i="67"/>
  <c r="C38" i="67"/>
  <c r="D38" i="67" s="1"/>
  <c r="B38" i="67"/>
  <c r="AA44" i="67"/>
  <c r="AB44" i="67" s="1"/>
  <c r="Z44" i="67"/>
  <c r="AA55" i="67"/>
  <c r="AB55" i="67" s="1"/>
  <c r="Z55" i="67"/>
  <c r="C83" i="67"/>
  <c r="D83" i="67" s="1"/>
  <c r="B83" i="67"/>
  <c r="O116" i="67"/>
  <c r="P116" i="67" s="1"/>
  <c r="N116" i="67"/>
  <c r="S137" i="67"/>
  <c r="T137" i="67" s="1"/>
  <c r="R137" i="67"/>
  <c r="V159" i="67"/>
  <c r="W159" i="67"/>
  <c r="X159" i="67" s="1"/>
  <c r="AA160" i="67"/>
  <c r="AB160" i="67" s="1"/>
  <c r="Z160" i="67"/>
  <c r="F166" i="67"/>
  <c r="G166" i="67"/>
  <c r="H166" i="67" s="1"/>
  <c r="AD42" i="67"/>
  <c r="AE42" i="67"/>
  <c r="AF42" i="67" s="1"/>
  <c r="J3" i="67"/>
  <c r="R11" i="67"/>
  <c r="R16" i="67"/>
  <c r="C18" i="67"/>
  <c r="D18" i="67" s="1"/>
  <c r="B18" i="67"/>
  <c r="O23" i="67"/>
  <c r="P23" i="67" s="1"/>
  <c r="N23" i="67"/>
  <c r="R32" i="67"/>
  <c r="AA39" i="67"/>
  <c r="AB39" i="67" s="1"/>
  <c r="B43" i="67"/>
  <c r="K53" i="67"/>
  <c r="L53" i="67" s="1"/>
  <c r="J53" i="67"/>
  <c r="C54" i="67"/>
  <c r="D54" i="67" s="1"/>
  <c r="AA63" i="67"/>
  <c r="AB63" i="67" s="1"/>
  <c r="C93" i="67"/>
  <c r="D93" i="67" s="1"/>
  <c r="B93" i="67"/>
  <c r="B110" i="67"/>
  <c r="G111" i="67"/>
  <c r="H111" i="67" s="1"/>
  <c r="Z112" i="67"/>
  <c r="W118" i="67"/>
  <c r="X118" i="67" s="1"/>
  <c r="V118" i="67"/>
  <c r="S120" i="67"/>
  <c r="T120" i="67" s="1"/>
  <c r="R127" i="67"/>
  <c r="K144" i="67"/>
  <c r="L144" i="67" s="1"/>
  <c r="J144" i="67"/>
  <c r="G154" i="67"/>
  <c r="H154" i="67" s="1"/>
  <c r="Z156" i="67"/>
  <c r="V157" i="67"/>
  <c r="AA159" i="67"/>
  <c r="AB159" i="67" s="1"/>
  <c r="Z159" i="67"/>
  <c r="F167" i="67"/>
  <c r="F169" i="67"/>
  <c r="B170" i="67"/>
  <c r="AD173" i="67"/>
  <c r="AE173" i="67"/>
  <c r="AF173" i="67" s="1"/>
  <c r="AA175" i="67"/>
  <c r="AB175" i="67" s="1"/>
  <c r="B182" i="67"/>
  <c r="W57" i="67"/>
  <c r="X57" i="67" s="1"/>
  <c r="V57" i="67"/>
  <c r="AH62" i="67"/>
  <c r="AI62" i="67"/>
  <c r="AJ62" i="67" s="1"/>
  <c r="C108" i="67"/>
  <c r="D108" i="67" s="1"/>
  <c r="B108" i="67"/>
  <c r="AD125" i="67"/>
  <c r="AE125" i="67"/>
  <c r="AF125" i="67" s="1"/>
  <c r="AA162" i="67"/>
  <c r="AB162" i="67" s="1"/>
  <c r="Z162" i="67"/>
  <c r="R29" i="67"/>
  <c r="S29" i="67"/>
  <c r="T29" i="67" s="1"/>
  <c r="C27" i="67"/>
  <c r="D27" i="67" s="1"/>
  <c r="B27" i="67"/>
  <c r="C123" i="67"/>
  <c r="D123" i="67" s="1"/>
  <c r="B123" i="67"/>
  <c r="G170" i="67"/>
  <c r="H170" i="67" s="1"/>
  <c r="F170" i="67"/>
  <c r="B183" i="67"/>
  <c r="C183" i="67"/>
  <c r="D183" i="67" s="1"/>
  <c r="K6" i="67"/>
  <c r="L6" i="67" s="1"/>
  <c r="AA7" i="67"/>
  <c r="AB7" i="67" s="1"/>
  <c r="F9" i="67"/>
  <c r="Z11" i="67"/>
  <c r="V16" i="67"/>
  <c r="Z20" i="67"/>
  <c r="W22" i="67"/>
  <c r="X22" i="67" s="1"/>
  <c r="V23" i="67"/>
  <c r="AH30" i="67"/>
  <c r="N42" i="67"/>
  <c r="S46" i="67"/>
  <c r="T46" i="67" s="1"/>
  <c r="Z51" i="67"/>
  <c r="R53" i="67"/>
  <c r="Z58" i="67"/>
  <c r="N61" i="67"/>
  <c r="C62" i="67"/>
  <c r="D62" i="67" s="1"/>
  <c r="W67" i="67"/>
  <c r="X67" i="67" s="1"/>
  <c r="C89" i="67"/>
  <c r="D89" i="67" s="1"/>
  <c r="V116" i="67"/>
  <c r="AA117" i="67"/>
  <c r="AB117" i="67" s="1"/>
  <c r="Z117" i="67"/>
  <c r="AE120" i="67"/>
  <c r="AF120" i="67" s="1"/>
  <c r="AD120" i="67"/>
  <c r="AI125" i="67"/>
  <c r="AJ125" i="67" s="1"/>
  <c r="AD126" i="67"/>
  <c r="AE126" i="67"/>
  <c r="AF126" i="67" s="1"/>
  <c r="R128" i="67"/>
  <c r="S128" i="67"/>
  <c r="T128" i="67" s="1"/>
  <c r="Z135" i="67"/>
  <c r="AA135" i="67"/>
  <c r="AB135" i="67" s="1"/>
  <c r="W136" i="67"/>
  <c r="X136" i="67" s="1"/>
  <c r="R139" i="67"/>
  <c r="N148" i="67"/>
  <c r="J169" i="67"/>
  <c r="F206" i="67"/>
  <c r="B29" i="67"/>
  <c r="C29" i="67"/>
  <c r="D29" i="67" s="1"/>
  <c r="B30" i="67"/>
  <c r="C30" i="67"/>
  <c r="D30" i="67" s="1"/>
  <c r="K49" i="67"/>
  <c r="L49" i="67" s="1"/>
  <c r="J49" i="67"/>
  <c r="W69" i="67"/>
  <c r="X69" i="67" s="1"/>
  <c r="V69" i="67"/>
  <c r="F112" i="67"/>
  <c r="G112" i="67"/>
  <c r="H112" i="67" s="1"/>
  <c r="AI114" i="67"/>
  <c r="AJ114" i="67" s="1"/>
  <c r="AH114" i="67"/>
  <c r="K172" i="67"/>
  <c r="L172" i="67" s="1"/>
  <c r="J172" i="67"/>
  <c r="F197" i="67"/>
  <c r="G197" i="67"/>
  <c r="H197" i="67" s="1"/>
  <c r="B64" i="67"/>
  <c r="AD113" i="67"/>
  <c r="AE116" i="67"/>
  <c r="AF116" i="67" s="1"/>
  <c r="AA118" i="67"/>
  <c r="AB118" i="67" s="1"/>
  <c r="AH126" i="67"/>
  <c r="AH152" i="67"/>
  <c r="AA157" i="67"/>
  <c r="AB157" i="67" s="1"/>
  <c r="V158" i="67"/>
  <c r="K159" i="67"/>
  <c r="L159" i="67" s="1"/>
  <c r="W171" i="67"/>
  <c r="X171" i="67" s="1"/>
  <c r="AH174" i="67"/>
  <c r="B206" i="67"/>
  <c r="B210" i="67"/>
  <c r="G210" i="67"/>
  <c r="H210" i="67" s="1"/>
  <c r="AE65" i="56"/>
  <c r="AF65" i="56" s="1"/>
  <c r="AD65" i="56"/>
  <c r="AD69" i="56"/>
  <c r="AE69" i="56"/>
  <c r="AF69" i="56" s="1"/>
  <c r="B20" i="67"/>
  <c r="C20" i="67"/>
  <c r="D20" i="67" s="1"/>
  <c r="B16" i="56"/>
  <c r="R24" i="56"/>
  <c r="B29" i="56"/>
  <c r="C42" i="56"/>
  <c r="D42" i="56" s="1"/>
  <c r="AI49" i="56"/>
  <c r="AJ49" i="56" s="1"/>
  <c r="R2" i="57"/>
  <c r="V28" i="57"/>
  <c r="B41" i="57"/>
  <c r="S13" i="56"/>
  <c r="T13" i="56" s="1"/>
  <c r="C15" i="56"/>
  <c r="D15" i="56" s="1"/>
  <c r="J17" i="56"/>
  <c r="AH36" i="56"/>
  <c r="N41" i="56"/>
  <c r="AI43" i="56"/>
  <c r="AJ43" i="56" s="1"/>
  <c r="Z48" i="56"/>
  <c r="AA48" i="56"/>
  <c r="AB48" i="56" s="1"/>
  <c r="AD53" i="56"/>
  <c r="AE53" i="56"/>
  <c r="AF53" i="56" s="1"/>
  <c r="Z55" i="56"/>
  <c r="B31" i="57"/>
  <c r="V47" i="57"/>
  <c r="R62" i="57"/>
  <c r="S62" i="57"/>
  <c r="T62" i="57" s="1"/>
  <c r="AI7" i="56"/>
  <c r="AJ7" i="56" s="1"/>
  <c r="AH7" i="56"/>
  <c r="AI8" i="56"/>
  <c r="AJ8" i="56" s="1"/>
  <c r="Z32" i="56"/>
  <c r="C90" i="56"/>
  <c r="D90" i="56" s="1"/>
  <c r="B90" i="56"/>
  <c r="O25" i="57"/>
  <c r="P25" i="57" s="1"/>
  <c r="N25" i="57"/>
  <c r="AE57" i="57"/>
  <c r="AF57" i="57" s="1"/>
  <c r="AD57" i="57"/>
  <c r="C67" i="57"/>
  <c r="D67" i="57" s="1"/>
  <c r="AA69" i="57"/>
  <c r="AB69" i="57" s="1"/>
  <c r="Z69" i="57"/>
  <c r="J5" i="56"/>
  <c r="AD6" i="56"/>
  <c r="N7" i="56"/>
  <c r="R8" i="56"/>
  <c r="AI9" i="56"/>
  <c r="AJ9" i="56" s="1"/>
  <c r="V12" i="56"/>
  <c r="C13" i="56"/>
  <c r="D13" i="56" s="1"/>
  <c r="V14" i="56"/>
  <c r="N18" i="56"/>
  <c r="AI18" i="56"/>
  <c r="AJ18" i="56" s="1"/>
  <c r="S19" i="56"/>
  <c r="T19" i="56" s="1"/>
  <c r="R19" i="56"/>
  <c r="B20" i="56"/>
  <c r="J22" i="56"/>
  <c r="K22" i="56"/>
  <c r="L22" i="56" s="1"/>
  <c r="AH22" i="56"/>
  <c r="F26" i="56"/>
  <c r="V28" i="56"/>
  <c r="F29" i="56"/>
  <c r="AH30" i="56"/>
  <c r="C32" i="56"/>
  <c r="D32" i="56" s="1"/>
  <c r="B32" i="56"/>
  <c r="N36" i="56"/>
  <c r="F40" i="56"/>
  <c r="AD40" i="56"/>
  <c r="AH45" i="56"/>
  <c r="O49" i="56"/>
  <c r="P49" i="56" s="1"/>
  <c r="Z50" i="56"/>
  <c r="G51" i="56"/>
  <c r="H51" i="56" s="1"/>
  <c r="AI53" i="56"/>
  <c r="AJ53" i="56" s="1"/>
  <c r="AH53" i="56"/>
  <c r="AI56" i="56"/>
  <c r="AJ56" i="56" s="1"/>
  <c r="V62" i="56"/>
  <c r="F67" i="56"/>
  <c r="AE4" i="57"/>
  <c r="AF4" i="57" s="1"/>
  <c r="R5" i="57"/>
  <c r="J16" i="57"/>
  <c r="S21" i="57"/>
  <c r="T21" i="57" s="1"/>
  <c r="AI27" i="57"/>
  <c r="AJ27" i="57" s="1"/>
  <c r="AH27" i="57"/>
  <c r="R53" i="57"/>
  <c r="B54" i="57"/>
  <c r="AD54" i="57"/>
  <c r="AE54" i="57"/>
  <c r="AF54" i="57" s="1"/>
  <c r="AE123" i="57"/>
  <c r="AF123" i="57" s="1"/>
  <c r="AD123" i="57"/>
  <c r="R10" i="56"/>
  <c r="W11" i="56"/>
  <c r="X11" i="56" s="1"/>
  <c r="AD16" i="56"/>
  <c r="N17" i="56"/>
  <c r="W20" i="56"/>
  <c r="X20" i="56" s="1"/>
  <c r="V25" i="56"/>
  <c r="S31" i="56"/>
  <c r="T31" i="56" s="1"/>
  <c r="R31" i="56"/>
  <c r="R34" i="56"/>
  <c r="AE35" i="56"/>
  <c r="AF35" i="56" s="1"/>
  <c r="AD35" i="56"/>
  <c r="S41" i="56"/>
  <c r="T41" i="56" s="1"/>
  <c r="R41" i="56"/>
  <c r="O43" i="56"/>
  <c r="P43" i="56" s="1"/>
  <c r="F48" i="56"/>
  <c r="F53" i="56"/>
  <c r="O59" i="56"/>
  <c r="P59" i="56" s="1"/>
  <c r="Z64" i="56"/>
  <c r="AA64" i="56"/>
  <c r="AB64" i="56" s="1"/>
  <c r="W66" i="56"/>
  <c r="X66" i="56" s="1"/>
  <c r="V66" i="56"/>
  <c r="V68" i="56"/>
  <c r="F69" i="56"/>
  <c r="R71" i="56"/>
  <c r="B84" i="56"/>
  <c r="B97" i="56"/>
  <c r="AA7" i="57"/>
  <c r="AB7" i="57" s="1"/>
  <c r="Z7" i="57"/>
  <c r="J13" i="57"/>
  <c r="V15" i="57"/>
  <c r="G19" i="57"/>
  <c r="H19" i="57" s="1"/>
  <c r="J31" i="57"/>
  <c r="K31" i="57"/>
  <c r="L31" i="57" s="1"/>
  <c r="R40" i="57"/>
  <c r="S43" i="57"/>
  <c r="T43" i="57" s="1"/>
  <c r="S60" i="57"/>
  <c r="T60" i="57" s="1"/>
  <c r="AD69" i="57"/>
  <c r="J121" i="57"/>
  <c r="C6" i="67"/>
  <c r="D6" i="67" s="1"/>
  <c r="B6" i="67"/>
  <c r="W32" i="56"/>
  <c r="X32" i="56" s="1"/>
  <c r="V32" i="56"/>
  <c r="AE42" i="56"/>
  <c r="AF42" i="56" s="1"/>
  <c r="AD42" i="56"/>
  <c r="C54" i="56"/>
  <c r="D54" i="56" s="1"/>
  <c r="B54" i="56"/>
  <c r="O56" i="56"/>
  <c r="P56" i="56" s="1"/>
  <c r="N56" i="56"/>
  <c r="AE58" i="56"/>
  <c r="AF58" i="56" s="1"/>
  <c r="AD58" i="56"/>
  <c r="AA62" i="56"/>
  <c r="AB62" i="56" s="1"/>
  <c r="Z62" i="56"/>
  <c r="K69" i="56"/>
  <c r="L69" i="56" s="1"/>
  <c r="J69" i="56"/>
  <c r="O16" i="57"/>
  <c r="P16" i="57" s="1"/>
  <c r="N16" i="57"/>
  <c r="K19" i="57"/>
  <c r="L19" i="57" s="1"/>
  <c r="J19" i="57"/>
  <c r="W65" i="57"/>
  <c r="X65" i="57" s="1"/>
  <c r="V65" i="57"/>
  <c r="K66" i="57"/>
  <c r="L66" i="57" s="1"/>
  <c r="J66" i="57"/>
  <c r="S18" i="56"/>
  <c r="T18" i="56" s="1"/>
  <c r="R18" i="56"/>
  <c r="AA20" i="56"/>
  <c r="AB20" i="56" s="1"/>
  <c r="F25" i="56"/>
  <c r="N33" i="56"/>
  <c r="V34" i="56"/>
  <c r="AH35" i="56"/>
  <c r="J42" i="56"/>
  <c r="R43" i="56"/>
  <c r="AA47" i="56"/>
  <c r="AB47" i="56" s="1"/>
  <c r="Z47" i="56"/>
  <c r="W52" i="56"/>
  <c r="X52" i="56" s="1"/>
  <c r="K53" i="56"/>
  <c r="L53" i="56" s="1"/>
  <c r="J58" i="56"/>
  <c r="R59" i="56"/>
  <c r="Z66" i="56"/>
  <c r="G94" i="56"/>
  <c r="H94" i="56" s="1"/>
  <c r="F94" i="56"/>
  <c r="C100" i="56"/>
  <c r="D100" i="56" s="1"/>
  <c r="B100" i="56"/>
  <c r="AA2" i="57"/>
  <c r="AB2" i="57" s="1"/>
  <c r="Z2" i="57"/>
  <c r="K4" i="57"/>
  <c r="L4" i="57" s="1"/>
  <c r="L34" i="57" s="1"/>
  <c r="J4" i="57"/>
  <c r="AD7" i="57"/>
  <c r="S10" i="57"/>
  <c r="T10" i="57" s="1"/>
  <c r="T34" i="57" s="1"/>
  <c r="R10" i="57"/>
  <c r="AA15" i="57"/>
  <c r="AB15" i="57" s="1"/>
  <c r="W40" i="57"/>
  <c r="X40" i="57" s="1"/>
  <c r="V40" i="57"/>
  <c r="C79" i="67"/>
  <c r="D79" i="67" s="1"/>
  <c r="B79" i="67"/>
  <c r="AE23" i="57"/>
  <c r="AF23" i="57" s="1"/>
  <c r="AD23" i="57"/>
  <c r="N6" i="56"/>
  <c r="R36" i="56"/>
  <c r="Z25" i="56"/>
  <c r="G50" i="56"/>
  <c r="H50" i="56" s="1"/>
  <c r="F50" i="56"/>
  <c r="S56" i="56"/>
  <c r="T56" i="56" s="1"/>
  <c r="R56" i="56"/>
  <c r="AA57" i="56"/>
  <c r="AB57" i="56" s="1"/>
  <c r="S63" i="56"/>
  <c r="T63" i="56" s="1"/>
  <c r="R63" i="56"/>
  <c r="C75" i="56"/>
  <c r="D75" i="56" s="1"/>
  <c r="B75" i="56"/>
  <c r="G23" i="57"/>
  <c r="H23" i="57" s="1"/>
  <c r="F23" i="57"/>
  <c r="W118" i="57"/>
  <c r="X118" i="57" s="1"/>
  <c r="V119" i="57"/>
  <c r="W119" i="57"/>
  <c r="X119" i="57" s="1"/>
  <c r="J26" i="56"/>
  <c r="V46" i="56"/>
  <c r="AD60" i="56"/>
  <c r="N61" i="56"/>
  <c r="R65" i="56"/>
  <c r="S65" i="56"/>
  <c r="T65" i="56" s="1"/>
  <c r="AH5" i="56"/>
  <c r="V7" i="56"/>
  <c r="V9" i="56"/>
  <c r="G11" i="56"/>
  <c r="H11" i="56" s="1"/>
  <c r="AA11" i="56"/>
  <c r="AB11" i="56" s="1"/>
  <c r="AA13" i="56"/>
  <c r="AB13" i="56" s="1"/>
  <c r="AD15" i="56"/>
  <c r="O16" i="56"/>
  <c r="P16" i="56" s="1"/>
  <c r="AI16" i="56"/>
  <c r="AJ16" i="56" s="1"/>
  <c r="S17" i="56"/>
  <c r="T17" i="56" s="1"/>
  <c r="K21" i="56"/>
  <c r="L21" i="56" s="1"/>
  <c r="R22" i="56"/>
  <c r="V23" i="56"/>
  <c r="R30" i="56"/>
  <c r="AI42" i="56"/>
  <c r="AJ42" i="56" s="1"/>
  <c r="AD44" i="56"/>
  <c r="N45" i="56"/>
  <c r="N48" i="56"/>
  <c r="B52" i="56"/>
  <c r="F54" i="56"/>
  <c r="V59" i="56"/>
  <c r="F64" i="56"/>
  <c r="G66" i="56"/>
  <c r="H66" i="56" s="1"/>
  <c r="F66" i="56"/>
  <c r="B68" i="56"/>
  <c r="AA68" i="56"/>
  <c r="AB68" i="56" s="1"/>
  <c r="O69" i="56"/>
  <c r="P69" i="56" s="1"/>
  <c r="AI70" i="56"/>
  <c r="AJ70" i="56" s="1"/>
  <c r="AH70" i="56"/>
  <c r="B95" i="56"/>
  <c r="C2" i="57"/>
  <c r="D2" i="57" s="1"/>
  <c r="B2" i="57"/>
  <c r="G7" i="57"/>
  <c r="H7" i="57" s="1"/>
  <c r="AD9" i="57"/>
  <c r="C12" i="57"/>
  <c r="D12" i="57" s="1"/>
  <c r="B12" i="57"/>
  <c r="J24" i="57"/>
  <c r="AI29" i="57"/>
  <c r="AJ29" i="57" s="1"/>
  <c r="AH29" i="57"/>
  <c r="Z50" i="57"/>
  <c r="G84" i="57"/>
  <c r="H84" i="57" s="1"/>
  <c r="F84" i="57"/>
  <c r="Z145" i="57"/>
  <c r="F30" i="56"/>
  <c r="AH10" i="57"/>
  <c r="K50" i="56"/>
  <c r="L50" i="56" s="1"/>
  <c r="J50" i="56"/>
  <c r="AI17" i="57"/>
  <c r="AJ17" i="57" s="1"/>
  <c r="AH17" i="57"/>
  <c r="AA18" i="57"/>
  <c r="AB18" i="57" s="1"/>
  <c r="Z18" i="57"/>
  <c r="K20" i="57"/>
  <c r="L20" i="57" s="1"/>
  <c r="J20" i="57"/>
  <c r="AE39" i="57"/>
  <c r="AF39" i="57" s="1"/>
  <c r="AD39" i="57"/>
  <c r="AE59" i="57"/>
  <c r="AF59" i="57" s="1"/>
  <c r="AD59" i="57"/>
  <c r="B85" i="57"/>
  <c r="C85" i="57"/>
  <c r="D85" i="57" s="1"/>
  <c r="S7" i="56"/>
  <c r="T7" i="56" s="1"/>
  <c r="R7" i="56"/>
  <c r="AA41" i="56"/>
  <c r="AB41" i="56" s="1"/>
  <c r="R5" i="56"/>
  <c r="F9" i="56"/>
  <c r="O35" i="56"/>
  <c r="P35" i="56" s="1"/>
  <c r="N35" i="56"/>
  <c r="AD41" i="56"/>
  <c r="F52" i="56"/>
  <c r="AD57" i="56"/>
  <c r="Z71" i="56"/>
  <c r="B104" i="56"/>
  <c r="G106" i="56"/>
  <c r="H106" i="56" s="1"/>
  <c r="F106" i="56"/>
  <c r="C15" i="57"/>
  <c r="D15" i="57" s="1"/>
  <c r="B15" i="57"/>
  <c r="J27" i="57"/>
  <c r="G39" i="57"/>
  <c r="H39" i="57" s="1"/>
  <c r="F39" i="57"/>
  <c r="O49" i="57"/>
  <c r="P49" i="57" s="1"/>
  <c r="AD63" i="57"/>
  <c r="B81" i="57"/>
  <c r="C81" i="57"/>
  <c r="D81" i="57" s="1"/>
  <c r="O112" i="57"/>
  <c r="P112" i="57" s="1"/>
  <c r="N112" i="57"/>
  <c r="R116" i="57"/>
  <c r="B169" i="57"/>
  <c r="C169" i="57"/>
  <c r="D169" i="57" s="1"/>
  <c r="AE16" i="57"/>
  <c r="AF16" i="57" s="1"/>
  <c r="AD16" i="57"/>
  <c r="W15" i="56"/>
  <c r="X15" i="56" s="1"/>
  <c r="Z24" i="56"/>
  <c r="C34" i="56"/>
  <c r="D34" i="56" s="1"/>
  <c r="B34" i="56"/>
  <c r="B7" i="56"/>
  <c r="C7" i="56"/>
  <c r="D7" i="56" s="1"/>
  <c r="AD13" i="56"/>
  <c r="S26" i="56"/>
  <c r="T26" i="56" s="1"/>
  <c r="Z8" i="56"/>
  <c r="J11" i="56"/>
  <c r="V22" i="56"/>
  <c r="AA23" i="56"/>
  <c r="AB23" i="56" s="1"/>
  <c r="Z23" i="56"/>
  <c r="G27" i="56"/>
  <c r="H27" i="56" s="1"/>
  <c r="F27" i="56"/>
  <c r="K28" i="56"/>
  <c r="L28" i="56" s="1"/>
  <c r="B36" i="56"/>
  <c r="F41" i="56"/>
  <c r="C49" i="56"/>
  <c r="D49" i="56" s="1"/>
  <c r="AH50" i="56"/>
  <c r="AI54" i="56"/>
  <c r="AJ54" i="56" s="1"/>
  <c r="AH54" i="56"/>
  <c r="J60" i="56"/>
  <c r="AI60" i="56"/>
  <c r="AJ60" i="56" s="1"/>
  <c r="V61" i="56"/>
  <c r="W61" i="56"/>
  <c r="X61" i="56" s="1"/>
  <c r="G68" i="56"/>
  <c r="H68" i="56" s="1"/>
  <c r="N70" i="56"/>
  <c r="W6" i="57"/>
  <c r="X6" i="57" s="1"/>
  <c r="V6" i="57"/>
  <c r="O14" i="57"/>
  <c r="P14" i="57" s="1"/>
  <c r="N14" i="57"/>
  <c r="K42" i="57"/>
  <c r="L42" i="57" s="1"/>
  <c r="L70" i="57" s="1"/>
  <c r="C43" i="57"/>
  <c r="D43" i="57" s="1"/>
  <c r="B43" i="57"/>
  <c r="AD45" i="57"/>
  <c r="AD136" i="57"/>
  <c r="AE136" i="57"/>
  <c r="AF136" i="57" s="1"/>
  <c r="AI31" i="56"/>
  <c r="AJ31" i="56" s="1"/>
  <c r="AH31" i="56"/>
  <c r="O31" i="56"/>
  <c r="P31" i="56" s="1"/>
  <c r="F14" i="56"/>
  <c r="J15" i="56"/>
  <c r="K15" i="56"/>
  <c r="L15" i="56" s="1"/>
  <c r="N12" i="56"/>
  <c r="B5" i="56"/>
  <c r="AI15" i="56"/>
  <c r="AJ15" i="56" s="1"/>
  <c r="F18" i="56"/>
  <c r="C3" i="57"/>
  <c r="D3" i="57" s="1"/>
  <c r="B3" i="57"/>
  <c r="C18" i="57"/>
  <c r="D18" i="57" s="1"/>
  <c r="B18" i="57"/>
  <c r="AH45" i="57"/>
  <c r="AI45" i="57"/>
  <c r="AJ45" i="57" s="1"/>
  <c r="AA113" i="57"/>
  <c r="AB113" i="57" s="1"/>
  <c r="Z113" i="57"/>
  <c r="B75" i="57"/>
  <c r="C75" i="57"/>
  <c r="D75" i="57" s="1"/>
  <c r="R11" i="56"/>
  <c r="AH19" i="56"/>
  <c r="C21" i="56"/>
  <c r="D21" i="56" s="1"/>
  <c r="F22" i="56"/>
  <c r="Z26" i="56"/>
  <c r="B58" i="56"/>
  <c r="AH63" i="56"/>
  <c r="AI19" i="57"/>
  <c r="AJ19" i="57" s="1"/>
  <c r="AH19" i="57"/>
  <c r="AI51" i="57"/>
  <c r="AJ51" i="57" s="1"/>
  <c r="Z5" i="56"/>
  <c r="N9" i="56"/>
  <c r="AH10" i="56"/>
  <c r="AD17" i="56"/>
  <c r="N19" i="56"/>
  <c r="B35" i="56"/>
  <c r="R57" i="56"/>
  <c r="R60" i="56"/>
  <c r="J3" i="57"/>
  <c r="C26" i="57"/>
  <c r="D26" i="57" s="1"/>
  <c r="B26" i="57"/>
  <c r="C204" i="57"/>
  <c r="D204" i="57" s="1"/>
  <c r="B204" i="57"/>
  <c r="AI61" i="56"/>
  <c r="AJ61" i="56" s="1"/>
  <c r="W64" i="56"/>
  <c r="X64" i="56" s="1"/>
  <c r="V64" i="56"/>
  <c r="R66" i="56"/>
  <c r="C44" i="57"/>
  <c r="D44" i="57" s="1"/>
  <c r="D70" i="57" s="1"/>
  <c r="Z14" i="56"/>
  <c r="AH40" i="56"/>
  <c r="AI6" i="56"/>
  <c r="AJ6" i="56" s="1"/>
  <c r="C9" i="56"/>
  <c r="D9" i="56" s="1"/>
  <c r="W27" i="56"/>
  <c r="X27" i="56" s="1"/>
  <c r="V27" i="56"/>
  <c r="Z10" i="56"/>
  <c r="F19" i="56"/>
  <c r="B17" i="56"/>
  <c r="K20" i="56"/>
  <c r="L20" i="56" s="1"/>
  <c r="B6" i="56"/>
  <c r="AA7" i="56"/>
  <c r="AB7" i="56" s="1"/>
  <c r="N13" i="56"/>
  <c r="S16" i="56"/>
  <c r="T16" i="56" s="1"/>
  <c r="Z18" i="56"/>
  <c r="F23" i="56"/>
  <c r="AA49" i="56"/>
  <c r="AB49" i="56" s="1"/>
  <c r="Z49" i="56"/>
  <c r="V5" i="56"/>
  <c r="V6" i="56"/>
  <c r="G7" i="56"/>
  <c r="H7" i="56" s="1"/>
  <c r="J8" i="56"/>
  <c r="J10" i="56"/>
  <c r="AD10" i="56"/>
  <c r="AI11" i="56"/>
  <c r="AJ11" i="56" s="1"/>
  <c r="N14" i="56"/>
  <c r="S15" i="56"/>
  <c r="T15" i="56" s="1"/>
  <c r="AD19" i="56"/>
  <c r="S21" i="56"/>
  <c r="T21" i="56" s="1"/>
  <c r="C22" i="56"/>
  <c r="D22" i="56" s="1"/>
  <c r="AH24" i="56"/>
  <c r="N25" i="56"/>
  <c r="W26" i="56"/>
  <c r="X26" i="56" s="1"/>
  <c r="B33" i="56"/>
  <c r="S35" i="56"/>
  <c r="T35" i="56" s="1"/>
  <c r="AH41" i="56"/>
  <c r="W45" i="56"/>
  <c r="X45" i="56" s="1"/>
  <c r="N47" i="56"/>
  <c r="J52" i="56"/>
  <c r="V53" i="56"/>
  <c r="AH57" i="56"/>
  <c r="C59" i="56"/>
  <c r="D59" i="56" s="1"/>
  <c r="AD59" i="56"/>
  <c r="Z61" i="56"/>
  <c r="AA61" i="56"/>
  <c r="AB61" i="56" s="1"/>
  <c r="C65" i="56"/>
  <c r="D65" i="56" s="1"/>
  <c r="V67" i="56"/>
  <c r="J68" i="56"/>
  <c r="K68" i="56"/>
  <c r="L68" i="56" s="1"/>
  <c r="S70" i="56"/>
  <c r="T70" i="56" s="1"/>
  <c r="R70" i="56"/>
  <c r="AA6" i="57"/>
  <c r="AB6" i="57" s="1"/>
  <c r="Z6" i="57"/>
  <c r="R14" i="57"/>
  <c r="Z16" i="57"/>
  <c r="O32" i="57"/>
  <c r="P32" i="57" s="1"/>
  <c r="N32" i="57"/>
  <c r="AD48" i="57"/>
  <c r="F56" i="57"/>
  <c r="C82" i="57"/>
  <c r="D82" i="57" s="1"/>
  <c r="B82" i="57"/>
  <c r="S159" i="57"/>
  <c r="T159" i="57" s="1"/>
  <c r="R159" i="57"/>
  <c r="AI19" i="67"/>
  <c r="AJ19" i="67" s="1"/>
  <c r="AH19" i="67"/>
  <c r="S38" i="67"/>
  <c r="T38" i="67" s="1"/>
  <c r="R38" i="67"/>
  <c r="Z45" i="56"/>
  <c r="AA45" i="56"/>
  <c r="AB45" i="56" s="1"/>
  <c r="AE19" i="57"/>
  <c r="AF19" i="57" s="1"/>
  <c r="AD19" i="57"/>
  <c r="F6" i="56"/>
  <c r="K7" i="56"/>
  <c r="L7" i="56" s="1"/>
  <c r="N10" i="56"/>
  <c r="W50" i="56"/>
  <c r="X50" i="56" s="1"/>
  <c r="V50" i="56"/>
  <c r="AI59" i="56"/>
  <c r="AJ59" i="56" s="1"/>
  <c r="C80" i="56"/>
  <c r="D80" i="56" s="1"/>
  <c r="B80" i="56"/>
  <c r="O5" i="57"/>
  <c r="P5" i="57" s="1"/>
  <c r="N5" i="57"/>
  <c r="S55" i="57"/>
  <c r="T55" i="57" s="1"/>
  <c r="R55" i="57"/>
  <c r="AI126" i="57"/>
  <c r="AJ126" i="57" s="1"/>
  <c r="AH126" i="57"/>
  <c r="O34" i="56"/>
  <c r="P34" i="56" s="1"/>
  <c r="AA51" i="56"/>
  <c r="AB51" i="56" s="1"/>
  <c r="B53" i="56"/>
  <c r="F55" i="56"/>
  <c r="C77" i="56"/>
  <c r="D77" i="56" s="1"/>
  <c r="Z11" i="57"/>
  <c r="F16" i="56"/>
  <c r="G16" i="56"/>
  <c r="H16" i="56" s="1"/>
  <c r="S44" i="56"/>
  <c r="T44" i="56" s="1"/>
  <c r="AI69" i="56"/>
  <c r="AJ69" i="56" s="1"/>
  <c r="B87" i="56"/>
  <c r="AH16" i="57"/>
  <c r="B19" i="57"/>
  <c r="W38" i="57"/>
  <c r="X38" i="57" s="1"/>
  <c r="V38" i="57"/>
  <c r="W55" i="57"/>
  <c r="X55" i="57" s="1"/>
  <c r="V55" i="57"/>
  <c r="B10" i="56"/>
  <c r="AE21" i="56"/>
  <c r="AF21" i="56" s="1"/>
  <c r="AD21" i="56"/>
  <c r="AD11" i="56"/>
  <c r="AE11" i="56"/>
  <c r="AF11" i="56" s="1"/>
  <c r="AD14" i="56"/>
  <c r="J24" i="56"/>
  <c r="K24" i="56"/>
  <c r="L24" i="56" s="1"/>
  <c r="N11" i="56"/>
  <c r="O11" i="56"/>
  <c r="P11" i="56" s="1"/>
  <c r="AI34" i="56"/>
  <c r="AJ34" i="56" s="1"/>
  <c r="AH34" i="56"/>
  <c r="J41" i="56"/>
  <c r="K41" i="56"/>
  <c r="L41" i="56" s="1"/>
  <c r="G76" i="56"/>
  <c r="H76" i="56" s="1"/>
  <c r="F76" i="56"/>
  <c r="G92" i="56"/>
  <c r="H92" i="56" s="1"/>
  <c r="F92" i="56"/>
  <c r="F3" i="57"/>
  <c r="G3" i="57"/>
  <c r="H3" i="57" s="1"/>
  <c r="AA26" i="57"/>
  <c r="AB26" i="57" s="1"/>
  <c r="Z26" i="57"/>
  <c r="K45" i="57"/>
  <c r="L45" i="57" s="1"/>
  <c r="J45" i="57"/>
  <c r="K56" i="57"/>
  <c r="L56" i="57" s="1"/>
  <c r="J56" i="57"/>
  <c r="W125" i="57"/>
  <c r="X125" i="57" s="1"/>
  <c r="V125" i="57"/>
  <c r="AA175" i="57"/>
  <c r="AB175" i="57" s="1"/>
  <c r="Z175" i="57"/>
  <c r="C42" i="67"/>
  <c r="D42" i="67" s="1"/>
  <c r="B42" i="67"/>
  <c r="O42" i="56"/>
  <c r="P42" i="56" s="1"/>
  <c r="P72" i="56" s="1"/>
  <c r="N42" i="56"/>
  <c r="O58" i="56"/>
  <c r="P58" i="56" s="1"/>
  <c r="N58" i="56"/>
  <c r="G84" i="56"/>
  <c r="H84" i="56" s="1"/>
  <c r="F84" i="56"/>
  <c r="G104" i="56"/>
  <c r="H104" i="56" s="1"/>
  <c r="F104" i="56"/>
  <c r="C28" i="57"/>
  <c r="D28" i="57" s="1"/>
  <c r="B28" i="57"/>
  <c r="W30" i="57"/>
  <c r="X30" i="57" s="1"/>
  <c r="V30" i="57"/>
  <c r="G44" i="57"/>
  <c r="H44" i="57" s="1"/>
  <c r="F44" i="57"/>
  <c r="Z58" i="57"/>
  <c r="AA58" i="57"/>
  <c r="AB58" i="57" s="1"/>
  <c r="G63" i="57"/>
  <c r="H63" i="57" s="1"/>
  <c r="F63" i="57"/>
  <c r="S68" i="57"/>
  <c r="T68" i="57" s="1"/>
  <c r="R68" i="57"/>
  <c r="C92" i="57"/>
  <c r="D92" i="57" s="1"/>
  <c r="B92" i="57"/>
  <c r="AD117" i="57"/>
  <c r="AD132" i="57"/>
  <c r="AE132" i="57"/>
  <c r="AF132" i="57" s="1"/>
  <c r="AH151" i="57"/>
  <c r="C201" i="57"/>
  <c r="D201" i="57" s="1"/>
  <c r="B201" i="57"/>
  <c r="N27" i="57"/>
  <c r="O27" i="57"/>
  <c r="P27" i="57" s="1"/>
  <c r="S32" i="57"/>
  <c r="T32" i="57" s="1"/>
  <c r="R32" i="57"/>
  <c r="K63" i="57"/>
  <c r="L63" i="57" s="1"/>
  <c r="J63" i="57"/>
  <c r="AI110" i="57"/>
  <c r="AJ110" i="57" s="1"/>
  <c r="AJ140" i="57" s="1"/>
  <c r="AH110" i="57"/>
  <c r="AE116" i="57"/>
  <c r="AF116" i="57" s="1"/>
  <c r="AD116" i="57"/>
  <c r="AI118" i="57"/>
  <c r="AJ118" i="57" s="1"/>
  <c r="AH118" i="57"/>
  <c r="Z125" i="57"/>
  <c r="AA125" i="57"/>
  <c r="AB125" i="57" s="1"/>
  <c r="AE175" i="57"/>
  <c r="AF175" i="57" s="1"/>
  <c r="AD175" i="57"/>
  <c r="F17" i="67"/>
  <c r="G17" i="67"/>
  <c r="H17" i="67" s="1"/>
  <c r="B21" i="57"/>
  <c r="AE41" i="57"/>
  <c r="AF41" i="57" s="1"/>
  <c r="AD41" i="57"/>
  <c r="G47" i="57"/>
  <c r="H47" i="57" s="1"/>
  <c r="F47" i="57"/>
  <c r="AD47" i="57"/>
  <c r="W49" i="57"/>
  <c r="X49" i="57" s="1"/>
  <c r="V49" i="57"/>
  <c r="AH50" i="57"/>
  <c r="AI50" i="57"/>
  <c r="AJ50" i="57" s="1"/>
  <c r="R51" i="57"/>
  <c r="B58" i="57"/>
  <c r="AD58" i="57"/>
  <c r="B60" i="57"/>
  <c r="G92" i="57"/>
  <c r="H92" i="57" s="1"/>
  <c r="F92" i="57"/>
  <c r="AI115" i="57"/>
  <c r="AJ115" i="57" s="1"/>
  <c r="AH115" i="57"/>
  <c r="C138" i="57"/>
  <c r="D138" i="57" s="1"/>
  <c r="B138" i="57"/>
  <c r="AA148" i="57"/>
  <c r="AB148" i="57" s="1"/>
  <c r="Z148" i="57"/>
  <c r="F158" i="57"/>
  <c r="AE10" i="67"/>
  <c r="AF10" i="67" s="1"/>
  <c r="AD10" i="67"/>
  <c r="S144" i="67"/>
  <c r="T144" i="67" s="1"/>
  <c r="R144" i="67"/>
  <c r="Z21" i="57"/>
  <c r="F22" i="57"/>
  <c r="Z22" i="57"/>
  <c r="R27" i="57"/>
  <c r="AD28" i="57"/>
  <c r="N31" i="57"/>
  <c r="B40" i="57"/>
  <c r="V42" i="57"/>
  <c r="B46" i="57"/>
  <c r="W46" i="57"/>
  <c r="X46" i="57" s="1"/>
  <c r="V52" i="57"/>
  <c r="O63" i="57"/>
  <c r="P63" i="57" s="1"/>
  <c r="N63" i="57"/>
  <c r="V66" i="57"/>
  <c r="F109" i="57"/>
  <c r="G109" i="57"/>
  <c r="H109" i="57" s="1"/>
  <c r="AI111" i="57"/>
  <c r="AJ111" i="57" s="1"/>
  <c r="AH111" i="57"/>
  <c r="S122" i="57"/>
  <c r="T122" i="57" s="1"/>
  <c r="R122" i="57"/>
  <c r="B196" i="57"/>
  <c r="AI15" i="67"/>
  <c r="AJ15" i="67" s="1"/>
  <c r="AH15" i="67"/>
  <c r="O137" i="67"/>
  <c r="P137" i="67" s="1"/>
  <c r="N137" i="67"/>
  <c r="G82" i="56"/>
  <c r="H82" i="56" s="1"/>
  <c r="F82" i="56"/>
  <c r="AI3" i="57"/>
  <c r="AJ3" i="57" s="1"/>
  <c r="AJ34" i="57" s="1"/>
  <c r="AH3" i="57"/>
  <c r="C5" i="57"/>
  <c r="D5" i="57" s="1"/>
  <c r="B5" i="57"/>
  <c r="F6" i="57"/>
  <c r="J7" i="57"/>
  <c r="F11" i="57"/>
  <c r="R13" i="57"/>
  <c r="B14" i="57"/>
  <c r="AI15" i="57"/>
  <c r="AJ15" i="57" s="1"/>
  <c r="AH15" i="57"/>
  <c r="W17" i="57"/>
  <c r="X17" i="57" s="1"/>
  <c r="V17" i="57"/>
  <c r="W20" i="57"/>
  <c r="X20" i="57" s="1"/>
  <c r="V20" i="57"/>
  <c r="J23" i="57"/>
  <c r="R24" i="57"/>
  <c r="J26" i="57"/>
  <c r="B38" i="57"/>
  <c r="AD38" i="57"/>
  <c r="AE38" i="57"/>
  <c r="AF38" i="57" s="1"/>
  <c r="S39" i="57"/>
  <c r="T39" i="57" s="1"/>
  <c r="T70" i="57" s="1"/>
  <c r="R39" i="57"/>
  <c r="AI41" i="57"/>
  <c r="AJ41" i="57" s="1"/>
  <c r="K47" i="57"/>
  <c r="L47" i="57" s="1"/>
  <c r="J47" i="57"/>
  <c r="Z49" i="57"/>
  <c r="K50" i="57"/>
  <c r="L50" i="57" s="1"/>
  <c r="J50" i="57"/>
  <c r="C55" i="57"/>
  <c r="D55" i="57" s="1"/>
  <c r="B55" i="57"/>
  <c r="F58" i="57"/>
  <c r="C64" i="57"/>
  <c r="D64" i="57" s="1"/>
  <c r="J65" i="57"/>
  <c r="F89" i="57"/>
  <c r="G96" i="57"/>
  <c r="H96" i="57" s="1"/>
  <c r="F96" i="57"/>
  <c r="K109" i="57"/>
  <c r="L109" i="57" s="1"/>
  <c r="L140" i="57" s="1"/>
  <c r="J109" i="57"/>
  <c r="B110" i="57"/>
  <c r="C110" i="57"/>
  <c r="D110" i="57" s="1"/>
  <c r="G114" i="57"/>
  <c r="H114" i="57" s="1"/>
  <c r="F114" i="57"/>
  <c r="Z161" i="57"/>
  <c r="Z166" i="57"/>
  <c r="F175" i="57"/>
  <c r="G60" i="67"/>
  <c r="H60" i="67" s="1"/>
  <c r="F60" i="67"/>
  <c r="S69" i="56"/>
  <c r="T69" i="56" s="1"/>
  <c r="R69" i="56"/>
  <c r="O19" i="57"/>
  <c r="P19" i="57" s="1"/>
  <c r="N19" i="57"/>
  <c r="O23" i="57"/>
  <c r="P23" i="57" s="1"/>
  <c r="N23" i="57"/>
  <c r="G40" i="57"/>
  <c r="H40" i="57" s="1"/>
  <c r="H70" i="57" s="1"/>
  <c r="F40" i="57"/>
  <c r="W51" i="57"/>
  <c r="X51" i="57" s="1"/>
  <c r="V51" i="57"/>
  <c r="K128" i="57"/>
  <c r="L128" i="57" s="1"/>
  <c r="J128" i="57"/>
  <c r="G148" i="57"/>
  <c r="H148" i="57" s="1"/>
  <c r="F148" i="57"/>
  <c r="AD161" i="57"/>
  <c r="AE161" i="57"/>
  <c r="AF161" i="57" s="1"/>
  <c r="G10" i="67"/>
  <c r="H10" i="67" s="1"/>
  <c r="F10" i="67"/>
  <c r="G15" i="67"/>
  <c r="H15" i="67" s="1"/>
  <c r="F15" i="67"/>
  <c r="O123" i="67"/>
  <c r="P123" i="67" s="1"/>
  <c r="N123" i="67"/>
  <c r="B93" i="56"/>
  <c r="G100" i="56"/>
  <c r="H100" i="56" s="1"/>
  <c r="F100" i="56"/>
  <c r="AE6" i="57"/>
  <c r="AF6" i="57" s="1"/>
  <c r="AF34" i="57" s="1"/>
  <c r="AD6" i="57"/>
  <c r="Z10" i="57"/>
  <c r="J11" i="57"/>
  <c r="AE11" i="57"/>
  <c r="AF11" i="57" s="1"/>
  <c r="O12" i="57"/>
  <c r="P12" i="57" s="1"/>
  <c r="N12" i="57"/>
  <c r="W13" i="57"/>
  <c r="X13" i="57" s="1"/>
  <c r="V13" i="57"/>
  <c r="F14" i="57"/>
  <c r="J18" i="57"/>
  <c r="AA20" i="57"/>
  <c r="AB20" i="57" s="1"/>
  <c r="Z20" i="57"/>
  <c r="AD21" i="57"/>
  <c r="J22" i="57"/>
  <c r="AD30" i="57"/>
  <c r="AD33" i="57"/>
  <c r="F38" i="57"/>
  <c r="AI38" i="57"/>
  <c r="AJ38" i="57" s="1"/>
  <c r="O47" i="57"/>
  <c r="P47" i="57" s="1"/>
  <c r="N47" i="57"/>
  <c r="R48" i="57"/>
  <c r="B51" i="57"/>
  <c r="J53" i="57"/>
  <c r="K58" i="57"/>
  <c r="L58" i="57" s="1"/>
  <c r="F60" i="57"/>
  <c r="B73" i="57"/>
  <c r="C73" i="57"/>
  <c r="D73" i="57" s="1"/>
  <c r="C113" i="57"/>
  <c r="D113" i="57" s="1"/>
  <c r="B113" i="57"/>
  <c r="G115" i="57"/>
  <c r="H115" i="57" s="1"/>
  <c r="G117" i="57"/>
  <c r="H117" i="57" s="1"/>
  <c r="F117" i="57"/>
  <c r="K118" i="57"/>
  <c r="L118" i="57" s="1"/>
  <c r="J118" i="57"/>
  <c r="C134" i="57"/>
  <c r="D134" i="57" s="1"/>
  <c r="B134" i="57"/>
  <c r="W150" i="57"/>
  <c r="X150" i="57" s="1"/>
  <c r="V150" i="57"/>
  <c r="R174" i="57"/>
  <c r="AA46" i="56"/>
  <c r="AB46" i="56" s="1"/>
  <c r="Z46" i="56"/>
  <c r="F70" i="56"/>
  <c r="B88" i="56"/>
  <c r="G90" i="56"/>
  <c r="H90" i="56" s="1"/>
  <c r="F90" i="56"/>
  <c r="AD2" i="57"/>
  <c r="J6" i="57"/>
  <c r="B13" i="57"/>
  <c r="B16" i="57"/>
  <c r="J21" i="57"/>
  <c r="AD22" i="57"/>
  <c r="V29" i="57"/>
  <c r="V39" i="57"/>
  <c r="AE43" i="57"/>
  <c r="AF43" i="57" s="1"/>
  <c r="AD43" i="57"/>
  <c r="F55" i="57"/>
  <c r="AE55" i="57"/>
  <c r="AF55" i="57" s="1"/>
  <c r="AD55" i="57"/>
  <c r="B57" i="57"/>
  <c r="B62" i="57"/>
  <c r="AD64" i="57"/>
  <c r="AD66" i="57"/>
  <c r="F83" i="57"/>
  <c r="C87" i="57"/>
  <c r="D87" i="57" s="1"/>
  <c r="G93" i="57"/>
  <c r="H93" i="57" s="1"/>
  <c r="V108" i="57"/>
  <c r="W108" i="57"/>
  <c r="X108" i="57" s="1"/>
  <c r="J119" i="57"/>
  <c r="C187" i="57"/>
  <c r="D187" i="57" s="1"/>
  <c r="J71" i="56"/>
  <c r="B78" i="56"/>
  <c r="S12" i="57"/>
  <c r="T12" i="57" s="1"/>
  <c r="R12" i="57"/>
  <c r="N15" i="57"/>
  <c r="G25" i="57"/>
  <c r="H25" i="57" s="1"/>
  <c r="AA27" i="57"/>
  <c r="AB27" i="57" s="1"/>
  <c r="AI30" i="57"/>
  <c r="AJ30" i="57" s="1"/>
  <c r="AH30" i="57"/>
  <c r="AE52" i="57"/>
  <c r="AF52" i="57" s="1"/>
  <c r="AD52" i="57"/>
  <c r="AI55" i="57"/>
  <c r="AJ55" i="57" s="1"/>
  <c r="AH55" i="57"/>
  <c r="C94" i="57"/>
  <c r="D94" i="57" s="1"/>
  <c r="B94" i="57"/>
  <c r="S157" i="57"/>
  <c r="T157" i="57" s="1"/>
  <c r="R157" i="57"/>
  <c r="AA53" i="67"/>
  <c r="AB53" i="67" s="1"/>
  <c r="Z53" i="67"/>
  <c r="S113" i="67"/>
  <c r="T113" i="67" s="1"/>
  <c r="R113" i="67"/>
  <c r="Z35" i="56"/>
  <c r="AD51" i="56"/>
  <c r="O53" i="56"/>
  <c r="P53" i="56" s="1"/>
  <c r="R55" i="56"/>
  <c r="G61" i="56"/>
  <c r="H61" i="56" s="1"/>
  <c r="N67" i="56"/>
  <c r="V69" i="56"/>
  <c r="J2" i="57"/>
  <c r="AD5" i="57"/>
  <c r="C8" i="57"/>
  <c r="D8" i="57" s="1"/>
  <c r="B8" i="57"/>
  <c r="AD14" i="57"/>
  <c r="S23" i="57"/>
  <c r="T23" i="57" s="1"/>
  <c r="B24" i="57"/>
  <c r="V31" i="57"/>
  <c r="J38" i="57"/>
  <c r="N8" i="56"/>
  <c r="AD8" i="56"/>
  <c r="J12" i="56"/>
  <c r="Z12" i="56"/>
  <c r="AH20" i="56"/>
  <c r="N21" i="56"/>
  <c r="K23" i="56"/>
  <c r="L23" i="56" s="1"/>
  <c r="J23" i="56"/>
  <c r="AE23" i="56"/>
  <c r="AF23" i="56" s="1"/>
  <c r="AD25" i="56"/>
  <c r="N26" i="56"/>
  <c r="AH27" i="56"/>
  <c r="V31" i="56"/>
  <c r="V33" i="56"/>
  <c r="S40" i="56"/>
  <c r="T40" i="56" s="1"/>
  <c r="W41" i="56"/>
  <c r="X41" i="56" s="1"/>
  <c r="F43" i="56"/>
  <c r="Z44" i="56"/>
  <c r="K46" i="56"/>
  <c r="L46" i="56" s="1"/>
  <c r="J46" i="56"/>
  <c r="J48" i="56"/>
  <c r="AD49" i="56"/>
  <c r="S54" i="56"/>
  <c r="T54" i="56" s="1"/>
  <c r="R54" i="56"/>
  <c r="B57" i="56"/>
  <c r="F59" i="56"/>
  <c r="Z60" i="56"/>
  <c r="K62" i="56"/>
  <c r="L62" i="56" s="1"/>
  <c r="J62" i="56"/>
  <c r="AD62" i="56"/>
  <c r="J63" i="56"/>
  <c r="AD63" i="56"/>
  <c r="J64" i="56"/>
  <c r="J65" i="56"/>
  <c r="G78" i="56"/>
  <c r="H78" i="56" s="1"/>
  <c r="F78" i="56"/>
  <c r="B81" i="56"/>
  <c r="B86" i="56"/>
  <c r="B101" i="56"/>
  <c r="R3" i="57"/>
  <c r="AA4" i="57"/>
  <c r="AB4" i="57" s="1"/>
  <c r="Z4" i="57"/>
  <c r="F9" i="57"/>
  <c r="Z9" i="57"/>
  <c r="J10" i="57"/>
  <c r="Z13" i="57"/>
  <c r="N18" i="57"/>
  <c r="AD20" i="57"/>
  <c r="G24" i="57"/>
  <c r="H24" i="57" s="1"/>
  <c r="F24" i="57"/>
  <c r="Z24" i="57"/>
  <c r="AD25" i="57"/>
  <c r="C27" i="57"/>
  <c r="D27" i="57" s="1"/>
  <c r="B27" i="57"/>
  <c r="N28" i="57"/>
  <c r="B29" i="57"/>
  <c r="AA29" i="57"/>
  <c r="AB29" i="57" s="1"/>
  <c r="AH33" i="57"/>
  <c r="N38" i="57"/>
  <c r="O38" i="57"/>
  <c r="P38" i="57" s="1"/>
  <c r="P70" i="57" s="1"/>
  <c r="C39" i="57"/>
  <c r="D39" i="57" s="1"/>
  <c r="B39" i="57"/>
  <c r="AI40" i="57"/>
  <c r="AJ40" i="57" s="1"/>
  <c r="R41" i="57"/>
  <c r="G42" i="57"/>
  <c r="H42" i="57" s="1"/>
  <c r="F42" i="57"/>
  <c r="B45" i="57"/>
  <c r="J52" i="57"/>
  <c r="V54" i="57"/>
  <c r="V56" i="57"/>
  <c r="G97" i="57"/>
  <c r="H97" i="57" s="1"/>
  <c r="G101" i="57"/>
  <c r="H101" i="57" s="1"/>
  <c r="O110" i="57"/>
  <c r="P110" i="57" s="1"/>
  <c r="P140" i="57" s="1"/>
  <c r="N110" i="57"/>
  <c r="AA136" i="57"/>
  <c r="AB136" i="57" s="1"/>
  <c r="Z136" i="57"/>
  <c r="C153" i="57"/>
  <c r="D153" i="57" s="1"/>
  <c r="B181" i="57"/>
  <c r="S9" i="67"/>
  <c r="T9" i="67" s="1"/>
  <c r="R9" i="67"/>
  <c r="R22" i="67"/>
  <c r="O49" i="67"/>
  <c r="P49" i="67" s="1"/>
  <c r="N49" i="67"/>
  <c r="AH68" i="56"/>
  <c r="C31" i="56"/>
  <c r="D31" i="56" s="1"/>
  <c r="B31" i="56"/>
  <c r="G45" i="56"/>
  <c r="H45" i="56" s="1"/>
  <c r="G88" i="56"/>
  <c r="H88" i="56" s="1"/>
  <c r="F88" i="56"/>
  <c r="G98" i="56"/>
  <c r="H98" i="56" s="1"/>
  <c r="F98" i="56"/>
  <c r="O2" i="57"/>
  <c r="P2" i="57" s="1"/>
  <c r="P34" i="57" s="1"/>
  <c r="N2" i="57"/>
  <c r="G8" i="57"/>
  <c r="H8" i="57" s="1"/>
  <c r="F8" i="57"/>
  <c r="W12" i="57"/>
  <c r="X12" i="57" s="1"/>
  <c r="V12" i="57"/>
  <c r="V19" i="57"/>
  <c r="W19" i="57"/>
  <c r="X19" i="57" s="1"/>
  <c r="S28" i="57"/>
  <c r="T28" i="57" s="1"/>
  <c r="R28" i="57"/>
  <c r="AE32" i="57"/>
  <c r="AF32" i="57" s="1"/>
  <c r="AD32" i="57"/>
  <c r="G57" i="57"/>
  <c r="H57" i="57" s="1"/>
  <c r="F57" i="57"/>
  <c r="AA59" i="57"/>
  <c r="AB59" i="57" s="1"/>
  <c r="Z59" i="57"/>
  <c r="F62" i="57"/>
  <c r="G62" i="57"/>
  <c r="H62" i="57" s="1"/>
  <c r="W67" i="57"/>
  <c r="X67" i="57" s="1"/>
  <c r="V67" i="57"/>
  <c r="G68" i="57"/>
  <c r="H68" i="57" s="1"/>
  <c r="F68" i="57"/>
  <c r="S114" i="57"/>
  <c r="T114" i="57" s="1"/>
  <c r="R114" i="57"/>
  <c r="O139" i="57"/>
  <c r="P139" i="57" s="1"/>
  <c r="N139" i="57"/>
  <c r="G153" i="57"/>
  <c r="H153" i="57" s="1"/>
  <c r="F153" i="57"/>
  <c r="AE109" i="67"/>
  <c r="AF109" i="67" s="1"/>
  <c r="AD109" i="67"/>
  <c r="O59" i="57"/>
  <c r="P59" i="57" s="1"/>
  <c r="N59" i="57"/>
  <c r="AI69" i="57"/>
  <c r="AJ69" i="57" s="1"/>
  <c r="AH69" i="57"/>
  <c r="AI130" i="57"/>
  <c r="AJ130" i="57" s="1"/>
  <c r="AH130" i="57"/>
  <c r="AA159" i="57"/>
  <c r="AB159" i="57" s="1"/>
  <c r="Z159" i="57"/>
  <c r="N160" i="57"/>
  <c r="O160" i="57"/>
  <c r="P160" i="57" s="1"/>
  <c r="G173" i="57"/>
  <c r="H173" i="57" s="1"/>
  <c r="F173" i="57"/>
  <c r="AI10" i="67"/>
  <c r="AJ10" i="67" s="1"/>
  <c r="AH10" i="67"/>
  <c r="G20" i="67"/>
  <c r="H20" i="67" s="1"/>
  <c r="F20" i="67"/>
  <c r="O26" i="67"/>
  <c r="P26" i="67" s="1"/>
  <c r="N26" i="67"/>
  <c r="S54" i="67"/>
  <c r="T54" i="67" s="1"/>
  <c r="R54" i="67"/>
  <c r="W121" i="67"/>
  <c r="X121" i="67" s="1"/>
  <c r="V121" i="67"/>
  <c r="G80" i="56"/>
  <c r="H80" i="56" s="1"/>
  <c r="F80" i="56"/>
  <c r="G96" i="56"/>
  <c r="H96" i="56" s="1"/>
  <c r="F96" i="56"/>
  <c r="W24" i="57"/>
  <c r="X24" i="57" s="1"/>
  <c r="V24" i="57"/>
  <c r="O43" i="57"/>
  <c r="P43" i="57" s="1"/>
  <c r="N43" i="57"/>
  <c r="N58" i="57"/>
  <c r="AH59" i="57"/>
  <c r="N60" i="57"/>
  <c r="N61" i="57"/>
  <c r="AH62" i="57"/>
  <c r="N64" i="57"/>
  <c r="AD65" i="57"/>
  <c r="AH68" i="57"/>
  <c r="N69" i="57"/>
  <c r="F79" i="57"/>
  <c r="C95" i="57"/>
  <c r="D95" i="57" s="1"/>
  <c r="B98" i="57"/>
  <c r="C103" i="57"/>
  <c r="D103" i="57" s="1"/>
  <c r="AE109" i="57"/>
  <c r="AF109" i="57" s="1"/>
  <c r="AF140" i="57" s="1"/>
  <c r="G113" i="57"/>
  <c r="H113" i="57" s="1"/>
  <c r="F113" i="57"/>
  <c r="W114" i="57"/>
  <c r="X114" i="57" s="1"/>
  <c r="J117" i="57"/>
  <c r="AA120" i="57"/>
  <c r="AB120" i="57" s="1"/>
  <c r="Z120" i="57"/>
  <c r="V122" i="57"/>
  <c r="AH123" i="57"/>
  <c r="Z129" i="57"/>
  <c r="R133" i="57"/>
  <c r="R137" i="57"/>
  <c r="AD148" i="57"/>
  <c r="B150" i="57"/>
  <c r="J156" i="57"/>
  <c r="S160" i="57"/>
  <c r="T160" i="57" s="1"/>
  <c r="R160" i="57"/>
  <c r="F181" i="57"/>
  <c r="F207" i="57"/>
  <c r="G2" i="67"/>
  <c r="H2" i="67" s="1"/>
  <c r="S7" i="67"/>
  <c r="T7" i="67" s="1"/>
  <c r="R7" i="67"/>
  <c r="K12" i="67"/>
  <c r="L12" i="67" s="1"/>
  <c r="K15" i="67"/>
  <c r="L15" i="67" s="1"/>
  <c r="V18" i="67"/>
  <c r="R30" i="67"/>
  <c r="R59" i="67"/>
  <c r="AA110" i="67"/>
  <c r="AB110" i="67" s="1"/>
  <c r="Z110" i="67"/>
  <c r="R68" i="56"/>
  <c r="C70" i="56"/>
  <c r="D70" i="56" s="1"/>
  <c r="B70" i="56"/>
  <c r="W3" i="57"/>
  <c r="X3" i="57" s="1"/>
  <c r="X34" i="57" s="1"/>
  <c r="W8" i="57"/>
  <c r="X8" i="57" s="1"/>
  <c r="V8" i="57"/>
  <c r="B10" i="57"/>
  <c r="C23" i="57"/>
  <c r="D23" i="57" s="1"/>
  <c r="V27" i="57"/>
  <c r="N57" i="57"/>
  <c r="AH58" i="57"/>
  <c r="N62" i="57"/>
  <c r="J115" i="57"/>
  <c r="C118" i="57"/>
  <c r="D118" i="57" s="1"/>
  <c r="B118" i="57"/>
  <c r="Z118" i="57"/>
  <c r="AA127" i="57"/>
  <c r="AB127" i="57" s="1"/>
  <c r="B131" i="57"/>
  <c r="K132" i="57"/>
  <c r="L132" i="57" s="1"/>
  <c r="J132" i="57"/>
  <c r="AI134" i="57"/>
  <c r="AJ134" i="57" s="1"/>
  <c r="AH134" i="57"/>
  <c r="F138" i="57"/>
  <c r="AE138" i="57"/>
  <c r="AF138" i="57" s="1"/>
  <c r="AD138" i="57"/>
  <c r="J145" i="57"/>
  <c r="W157" i="57"/>
  <c r="X157" i="57" s="1"/>
  <c r="V157" i="57"/>
  <c r="AI161" i="57"/>
  <c r="AJ161" i="57" s="1"/>
  <c r="AJ176" i="57" s="1"/>
  <c r="AH161" i="57"/>
  <c r="K165" i="57"/>
  <c r="L165" i="57" s="1"/>
  <c r="J165" i="57"/>
  <c r="B166" i="57"/>
  <c r="N168" i="57"/>
  <c r="AD169" i="57"/>
  <c r="AD171" i="57"/>
  <c r="AI173" i="57"/>
  <c r="AJ173" i="57" s="1"/>
  <c r="AH173" i="57"/>
  <c r="V174" i="57"/>
  <c r="W174" i="57"/>
  <c r="X174" i="57" s="1"/>
  <c r="B188" i="57"/>
  <c r="C208" i="57"/>
  <c r="D208" i="57" s="1"/>
  <c r="B208" i="57"/>
  <c r="W3" i="67"/>
  <c r="X3" i="67" s="1"/>
  <c r="V3" i="67"/>
  <c r="V9" i="67"/>
  <c r="AD21" i="67"/>
  <c r="K27" i="67"/>
  <c r="L27" i="67" s="1"/>
  <c r="J27" i="67"/>
  <c r="AE48" i="67"/>
  <c r="AF48" i="67" s="1"/>
  <c r="AD48" i="67"/>
  <c r="C58" i="67"/>
  <c r="D58" i="67" s="1"/>
  <c r="B58" i="67"/>
  <c r="O68" i="67"/>
  <c r="P68" i="67" s="1"/>
  <c r="N68" i="67"/>
  <c r="AI69" i="67"/>
  <c r="AJ69" i="67" s="1"/>
  <c r="AH69" i="67"/>
  <c r="R112" i="57"/>
  <c r="S112" i="57"/>
  <c r="T112" i="57" s="1"/>
  <c r="O115" i="57"/>
  <c r="P115" i="57" s="1"/>
  <c r="N115" i="57"/>
  <c r="AE127" i="57"/>
  <c r="AF127" i="57" s="1"/>
  <c r="AD127" i="57"/>
  <c r="K136" i="57"/>
  <c r="L136" i="57" s="1"/>
  <c r="J136" i="57"/>
  <c r="AI138" i="57"/>
  <c r="AJ138" i="57" s="1"/>
  <c r="AH138" i="57"/>
  <c r="G166" i="57"/>
  <c r="H166" i="57" s="1"/>
  <c r="F166" i="57"/>
  <c r="AI6" i="67"/>
  <c r="AJ6" i="67" s="1"/>
  <c r="AH6" i="67"/>
  <c r="AA14" i="67"/>
  <c r="AB14" i="67" s="1"/>
  <c r="Z14" i="67"/>
  <c r="G21" i="67"/>
  <c r="H21" i="67" s="1"/>
  <c r="F21" i="67"/>
  <c r="AH21" i="67"/>
  <c r="AI21" i="67"/>
  <c r="AJ21" i="67" s="1"/>
  <c r="W41" i="67"/>
  <c r="X41" i="67" s="1"/>
  <c r="V41" i="67"/>
  <c r="AD121" i="67"/>
  <c r="AE121" i="67"/>
  <c r="AF121" i="67" s="1"/>
  <c r="AI39" i="57"/>
  <c r="AJ39" i="57" s="1"/>
  <c r="AH39" i="57"/>
  <c r="F111" i="57"/>
  <c r="AE111" i="57"/>
  <c r="AF111" i="57" s="1"/>
  <c r="AD111" i="57"/>
  <c r="J113" i="57"/>
  <c r="C114" i="57"/>
  <c r="D114" i="57" s="1"/>
  <c r="D140" i="57" s="1"/>
  <c r="B114" i="57"/>
  <c r="C116" i="57"/>
  <c r="D116" i="57" s="1"/>
  <c r="F118" i="57"/>
  <c r="AA124" i="57"/>
  <c r="AB124" i="57" s="1"/>
  <c r="Z124" i="57"/>
  <c r="G129" i="57"/>
  <c r="H129" i="57" s="1"/>
  <c r="F129" i="57"/>
  <c r="N132" i="57"/>
  <c r="AA147" i="57"/>
  <c r="AB147" i="57" s="1"/>
  <c r="Z147" i="57"/>
  <c r="W149" i="57"/>
  <c r="X149" i="57" s="1"/>
  <c r="X176" i="57" s="1"/>
  <c r="V149" i="57"/>
  <c r="R151" i="57"/>
  <c r="V152" i="57"/>
  <c r="AE155" i="57"/>
  <c r="AF155" i="57" s="1"/>
  <c r="AD155" i="57"/>
  <c r="AE157" i="57"/>
  <c r="AF157" i="57" s="1"/>
  <c r="AD157" i="57"/>
  <c r="F159" i="57"/>
  <c r="V160" i="57"/>
  <c r="N165" i="57"/>
  <c r="J169" i="57"/>
  <c r="AI169" i="57"/>
  <c r="AJ169" i="57" s="1"/>
  <c r="AH169" i="57"/>
  <c r="V172" i="57"/>
  <c r="Z9" i="67"/>
  <c r="Z16" i="67"/>
  <c r="Z22" i="67"/>
  <c r="AE29" i="67"/>
  <c r="AF29" i="67" s="1"/>
  <c r="AD29" i="67"/>
  <c r="AE51" i="67"/>
  <c r="AF51" i="67" s="1"/>
  <c r="AD51" i="67"/>
  <c r="O108" i="67"/>
  <c r="P108" i="67" s="1"/>
  <c r="J119" i="67"/>
  <c r="B101" i="57"/>
  <c r="C101" i="57"/>
  <c r="D101" i="57" s="1"/>
  <c r="O123" i="57"/>
  <c r="P123" i="57" s="1"/>
  <c r="N123" i="57"/>
  <c r="S130" i="57"/>
  <c r="T130" i="57" s="1"/>
  <c r="R130" i="57"/>
  <c r="H176" i="57"/>
  <c r="C157" i="57"/>
  <c r="D157" i="57" s="1"/>
  <c r="D176" i="57" s="1"/>
  <c r="B157" i="57"/>
  <c r="K161" i="57"/>
  <c r="L161" i="57" s="1"/>
  <c r="J161" i="57"/>
  <c r="O2" i="67"/>
  <c r="P2" i="67" s="1"/>
  <c r="N2" i="67"/>
  <c r="C9" i="67"/>
  <c r="D9" i="67" s="1"/>
  <c r="B9" i="67"/>
  <c r="S20" i="67"/>
  <c r="T20" i="67" s="1"/>
  <c r="R20" i="67"/>
  <c r="AI58" i="67"/>
  <c r="AJ58" i="67" s="1"/>
  <c r="AH58" i="67"/>
  <c r="G93" i="67"/>
  <c r="H93" i="67" s="1"/>
  <c r="F93" i="67"/>
  <c r="B120" i="67"/>
  <c r="C120" i="67"/>
  <c r="D120" i="67" s="1"/>
  <c r="AF176" i="57"/>
  <c r="G167" i="57"/>
  <c r="H167" i="57" s="1"/>
  <c r="F167" i="57"/>
  <c r="G205" i="57"/>
  <c r="H205" i="57" s="1"/>
  <c r="F205" i="57"/>
  <c r="AI51" i="67"/>
  <c r="AJ51" i="67" s="1"/>
  <c r="AH51" i="67"/>
  <c r="K131" i="67"/>
  <c r="L131" i="67" s="1"/>
  <c r="J131" i="67"/>
  <c r="K148" i="67"/>
  <c r="L148" i="67" s="1"/>
  <c r="J148" i="67"/>
  <c r="G80" i="57"/>
  <c r="H80" i="57" s="1"/>
  <c r="F80" i="57"/>
  <c r="W117" i="57"/>
  <c r="X117" i="57" s="1"/>
  <c r="V117" i="57"/>
  <c r="AD122" i="57"/>
  <c r="G124" i="57"/>
  <c r="H124" i="57" s="1"/>
  <c r="AD124" i="57"/>
  <c r="C126" i="57"/>
  <c r="D126" i="57" s="1"/>
  <c r="B126" i="57"/>
  <c r="V128" i="57"/>
  <c r="G133" i="57"/>
  <c r="H133" i="57" s="1"/>
  <c r="F133" i="57"/>
  <c r="O138" i="57"/>
  <c r="P138" i="57" s="1"/>
  <c r="J144" i="57"/>
  <c r="C149" i="57"/>
  <c r="D149" i="57" s="1"/>
  <c r="B149" i="57"/>
  <c r="AH150" i="57"/>
  <c r="AA152" i="57"/>
  <c r="AB152" i="57" s="1"/>
  <c r="J155" i="57"/>
  <c r="AH155" i="57"/>
  <c r="AH157" i="57"/>
  <c r="S163" i="57"/>
  <c r="T163" i="57" s="1"/>
  <c r="R163" i="57"/>
  <c r="F164" i="57"/>
  <c r="C172" i="57"/>
  <c r="D172" i="57" s="1"/>
  <c r="B172" i="57"/>
  <c r="R175" i="57"/>
  <c r="C192" i="57"/>
  <c r="D192" i="57" s="1"/>
  <c r="B192" i="57"/>
  <c r="N13" i="67"/>
  <c r="AA26" i="67"/>
  <c r="AB26" i="67" s="1"/>
  <c r="Z26" i="67"/>
  <c r="AI32" i="67"/>
  <c r="AJ32" i="67" s="1"/>
  <c r="AH32" i="67"/>
  <c r="C41" i="67"/>
  <c r="D41" i="67" s="1"/>
  <c r="B41" i="67"/>
  <c r="B46" i="67"/>
  <c r="C46" i="67"/>
  <c r="D46" i="67" s="1"/>
  <c r="S57" i="67"/>
  <c r="T57" i="67" s="1"/>
  <c r="AH132" i="67"/>
  <c r="AA145" i="67"/>
  <c r="AB145" i="67" s="1"/>
  <c r="Z145" i="67"/>
  <c r="B149" i="67"/>
  <c r="W166" i="67"/>
  <c r="X166" i="67" s="1"/>
  <c r="V166" i="67"/>
  <c r="AA112" i="57"/>
  <c r="AB112" i="57" s="1"/>
  <c r="Z112" i="57"/>
  <c r="S134" i="57"/>
  <c r="T134" i="57" s="1"/>
  <c r="R134" i="57"/>
  <c r="AE139" i="57"/>
  <c r="AF139" i="57" s="1"/>
  <c r="AD139" i="57"/>
  <c r="C183" i="57"/>
  <c r="D183" i="57" s="1"/>
  <c r="B183" i="57"/>
  <c r="S8" i="67"/>
  <c r="T8" i="67" s="1"/>
  <c r="R8" i="67"/>
  <c r="Z12" i="67"/>
  <c r="AA12" i="67"/>
  <c r="AB12" i="67" s="1"/>
  <c r="S13" i="67"/>
  <c r="T13" i="67" s="1"/>
  <c r="R13" i="67"/>
  <c r="O45" i="67"/>
  <c r="P45" i="67" s="1"/>
  <c r="N45" i="67"/>
  <c r="B132" i="67"/>
  <c r="C132" i="67"/>
  <c r="D132" i="67" s="1"/>
  <c r="AA110" i="57"/>
  <c r="AB110" i="57" s="1"/>
  <c r="AB140" i="57" s="1"/>
  <c r="Z110" i="57"/>
  <c r="O111" i="57"/>
  <c r="P111" i="57" s="1"/>
  <c r="N111" i="57"/>
  <c r="S113" i="57"/>
  <c r="T113" i="57" s="1"/>
  <c r="K116" i="57"/>
  <c r="L116" i="57" s="1"/>
  <c r="J116" i="57"/>
  <c r="AH116" i="57"/>
  <c r="B119" i="57"/>
  <c r="W121" i="57"/>
  <c r="X121" i="57" s="1"/>
  <c r="V121" i="57"/>
  <c r="K124" i="57"/>
  <c r="L124" i="57" s="1"/>
  <c r="J124" i="57"/>
  <c r="AA128" i="57"/>
  <c r="AB128" i="57" s="1"/>
  <c r="Z128" i="57"/>
  <c r="AE135" i="57"/>
  <c r="AF135" i="57" s="1"/>
  <c r="AD135" i="57"/>
  <c r="J137" i="57"/>
  <c r="S138" i="57"/>
  <c r="T138" i="57" s="1"/>
  <c r="R138" i="57"/>
  <c r="R145" i="57"/>
  <c r="B146" i="57"/>
  <c r="V146" i="57"/>
  <c r="N150" i="57"/>
  <c r="B160" i="57"/>
  <c r="V163" i="57"/>
  <c r="Z165" i="57"/>
  <c r="J167" i="57"/>
  <c r="AH167" i="57"/>
  <c r="F179" i="57"/>
  <c r="G3" i="67"/>
  <c r="H3" i="67" s="1"/>
  <c r="F3" i="67"/>
  <c r="G5" i="67"/>
  <c r="H5" i="67" s="1"/>
  <c r="F5" i="67"/>
  <c r="AE12" i="67"/>
  <c r="AF12" i="67" s="1"/>
  <c r="AD12" i="67"/>
  <c r="K14" i="67"/>
  <c r="L14" i="67" s="1"/>
  <c r="J14" i="67"/>
  <c r="AI14" i="67"/>
  <c r="AJ14" i="67" s="1"/>
  <c r="AI18" i="67"/>
  <c r="AJ18" i="67" s="1"/>
  <c r="AH18" i="67"/>
  <c r="AA19" i="67"/>
  <c r="AB19" i="67" s="1"/>
  <c r="Z19" i="67"/>
  <c r="S24" i="67"/>
  <c r="T24" i="67" s="1"/>
  <c r="R24" i="67"/>
  <c r="W31" i="67"/>
  <c r="X31" i="67" s="1"/>
  <c r="V31" i="67"/>
  <c r="V50" i="67"/>
  <c r="W115" i="67"/>
  <c r="X115" i="67" s="1"/>
  <c r="V115" i="67"/>
  <c r="C129" i="67"/>
  <c r="D129" i="67" s="1"/>
  <c r="B129" i="67"/>
  <c r="G67" i="57"/>
  <c r="H67" i="57" s="1"/>
  <c r="F67" i="57"/>
  <c r="Z68" i="57"/>
  <c r="AA68" i="57"/>
  <c r="AB68" i="57" s="1"/>
  <c r="B102" i="57"/>
  <c r="F110" i="57"/>
  <c r="K114" i="57"/>
  <c r="L114" i="57" s="1"/>
  <c r="J114" i="57"/>
  <c r="Z117" i="57"/>
  <c r="N120" i="57"/>
  <c r="O127" i="57"/>
  <c r="P127" i="57" s="1"/>
  <c r="N127" i="57"/>
  <c r="J133" i="57"/>
  <c r="AH139" i="57"/>
  <c r="AI139" i="57"/>
  <c r="AJ139" i="57" s="1"/>
  <c r="AH147" i="57"/>
  <c r="J149" i="57"/>
  <c r="B151" i="57"/>
  <c r="Z151" i="57"/>
  <c r="Z158" i="57"/>
  <c r="S161" i="57"/>
  <c r="T161" i="57" s="1"/>
  <c r="R161" i="57"/>
  <c r="S166" i="57"/>
  <c r="T166" i="57" s="1"/>
  <c r="K170" i="57"/>
  <c r="L170" i="57" s="1"/>
  <c r="J170" i="57"/>
  <c r="G172" i="57"/>
  <c r="H172" i="57" s="1"/>
  <c r="AD172" i="57"/>
  <c r="J174" i="57"/>
  <c r="W2" i="67"/>
  <c r="X2" i="67" s="1"/>
  <c r="V2" i="67"/>
  <c r="F7" i="67"/>
  <c r="N11" i="67"/>
  <c r="B12" i="67"/>
  <c r="W13" i="67"/>
  <c r="X13" i="67" s="1"/>
  <c r="AE44" i="67"/>
  <c r="AF44" i="67" s="1"/>
  <c r="AD44" i="67"/>
  <c r="AE114" i="67"/>
  <c r="AF114" i="67" s="1"/>
  <c r="AD114" i="67"/>
  <c r="B124" i="67"/>
  <c r="C124" i="67"/>
  <c r="D124" i="67" s="1"/>
  <c r="AD129" i="67"/>
  <c r="AE129" i="67"/>
  <c r="AF129" i="67" s="1"/>
  <c r="G86" i="56"/>
  <c r="H86" i="56" s="1"/>
  <c r="F86" i="56"/>
  <c r="G102" i="56"/>
  <c r="H102" i="56" s="1"/>
  <c r="F102" i="56"/>
  <c r="AI28" i="57"/>
  <c r="AJ28" i="57" s="1"/>
  <c r="AH28" i="57"/>
  <c r="G51" i="57"/>
  <c r="H51" i="57" s="1"/>
  <c r="F51" i="57"/>
  <c r="Z62" i="57"/>
  <c r="AA63" i="57"/>
  <c r="AB63" i="57" s="1"/>
  <c r="Z63" i="57"/>
  <c r="C76" i="57"/>
  <c r="D76" i="57" s="1"/>
  <c r="B76" i="57"/>
  <c r="F86" i="57"/>
  <c r="F91" i="57"/>
  <c r="F99" i="57"/>
  <c r="W109" i="57"/>
  <c r="X109" i="57" s="1"/>
  <c r="AD110" i="57"/>
  <c r="W113" i="57"/>
  <c r="X113" i="57" s="1"/>
  <c r="V113" i="57"/>
  <c r="B121" i="57"/>
  <c r="AA121" i="57"/>
  <c r="AB121" i="57" s="1"/>
  <c r="B123" i="57"/>
  <c r="O124" i="57"/>
  <c r="P124" i="57" s="1"/>
  <c r="N124" i="57"/>
  <c r="AD128" i="57"/>
  <c r="AH133" i="57"/>
  <c r="V134" i="57"/>
  <c r="K147" i="57"/>
  <c r="L147" i="57" s="1"/>
  <c r="L176" i="57" s="1"/>
  <c r="J147" i="57"/>
  <c r="R150" i="57"/>
  <c r="W153" i="57"/>
  <c r="X153" i="57" s="1"/>
  <c r="Z156" i="57"/>
  <c r="N167" i="57"/>
  <c r="B168" i="57"/>
  <c r="B180" i="57"/>
  <c r="C180" i="57"/>
  <c r="D180" i="57" s="1"/>
  <c r="G189" i="57"/>
  <c r="H189" i="57" s="1"/>
  <c r="F189" i="57"/>
  <c r="B198" i="57"/>
  <c r="Z31" i="67"/>
  <c r="AD64" i="67"/>
  <c r="C145" i="67"/>
  <c r="D145" i="67" s="1"/>
  <c r="B145" i="67"/>
  <c r="N158" i="67"/>
  <c r="AD163" i="67"/>
  <c r="AI12" i="57"/>
  <c r="AJ12" i="57" s="1"/>
  <c r="AH12" i="57"/>
  <c r="AA47" i="57"/>
  <c r="AB47" i="57" s="1"/>
  <c r="AB70" i="57" s="1"/>
  <c r="Z47" i="57"/>
  <c r="H105" i="57"/>
  <c r="AE119" i="57"/>
  <c r="AF119" i="57" s="1"/>
  <c r="AD119" i="57"/>
  <c r="G121" i="57"/>
  <c r="H121" i="57" s="1"/>
  <c r="F121" i="57"/>
  <c r="S127" i="57"/>
  <c r="T127" i="57" s="1"/>
  <c r="R127" i="57"/>
  <c r="W161" i="57"/>
  <c r="X161" i="57" s="1"/>
  <c r="V161" i="57"/>
  <c r="AD17" i="67"/>
  <c r="AE17" i="67"/>
  <c r="AF17" i="67" s="1"/>
  <c r="AE20" i="67"/>
  <c r="AF20" i="67" s="1"/>
  <c r="AD20" i="67"/>
  <c r="AE156" i="67"/>
  <c r="AF156" i="67" s="1"/>
  <c r="AD156" i="67"/>
  <c r="G125" i="57"/>
  <c r="H125" i="57" s="1"/>
  <c r="F125" i="57"/>
  <c r="AA132" i="57"/>
  <c r="AB132" i="57" s="1"/>
  <c r="Z132" i="57"/>
  <c r="W11" i="67"/>
  <c r="X11" i="67" s="1"/>
  <c r="V11" i="67"/>
  <c r="C16" i="67"/>
  <c r="D16" i="67" s="1"/>
  <c r="B16" i="67"/>
  <c r="K25" i="67"/>
  <c r="L25" i="67" s="1"/>
  <c r="J25" i="67"/>
  <c r="G42" i="67"/>
  <c r="H42" i="67" s="1"/>
  <c r="F42" i="67"/>
  <c r="S45" i="67"/>
  <c r="T45" i="67" s="1"/>
  <c r="R45" i="67"/>
  <c r="AA46" i="67"/>
  <c r="AB46" i="67" s="1"/>
  <c r="Z46" i="67"/>
  <c r="W52" i="67"/>
  <c r="X52" i="67" s="1"/>
  <c r="V52" i="67"/>
  <c r="K112" i="67"/>
  <c r="L112" i="67" s="1"/>
  <c r="J112" i="67"/>
  <c r="C121" i="67"/>
  <c r="D121" i="67" s="1"/>
  <c r="B121" i="67"/>
  <c r="AE133" i="67"/>
  <c r="AF133" i="67" s="1"/>
  <c r="AD133" i="67"/>
  <c r="C139" i="67"/>
  <c r="D139" i="67" s="1"/>
  <c r="B139" i="67"/>
  <c r="G145" i="67"/>
  <c r="H145" i="67" s="1"/>
  <c r="F145" i="67"/>
  <c r="G149" i="67"/>
  <c r="H149" i="67" s="1"/>
  <c r="F149" i="67"/>
  <c r="AI163" i="67"/>
  <c r="AJ163" i="67" s="1"/>
  <c r="AH163" i="67"/>
  <c r="C166" i="67"/>
  <c r="D166" i="67" s="1"/>
  <c r="B166" i="67"/>
  <c r="G205" i="67"/>
  <c r="H205" i="67" s="1"/>
  <c r="F205" i="67"/>
  <c r="B31" i="67"/>
  <c r="C31" i="67"/>
  <c r="D31" i="67" s="1"/>
  <c r="C65" i="67"/>
  <c r="D65" i="67" s="1"/>
  <c r="B65" i="67"/>
  <c r="O66" i="67"/>
  <c r="P66" i="67" s="1"/>
  <c r="N66" i="67"/>
  <c r="AH124" i="67"/>
  <c r="AI124" i="67"/>
  <c r="AJ124" i="67" s="1"/>
  <c r="AA136" i="67"/>
  <c r="AB136" i="67" s="1"/>
  <c r="Z136" i="67"/>
  <c r="AE157" i="67"/>
  <c r="AF157" i="67" s="1"/>
  <c r="AD157" i="67"/>
  <c r="K160" i="67"/>
  <c r="L160" i="67" s="1"/>
  <c r="J160" i="67"/>
  <c r="C76" i="67"/>
  <c r="D76" i="67" s="1"/>
  <c r="B76" i="67"/>
  <c r="F90" i="67"/>
  <c r="G90" i="67"/>
  <c r="H90" i="67" s="1"/>
  <c r="W108" i="67"/>
  <c r="X108" i="67" s="1"/>
  <c r="V108" i="67"/>
  <c r="K120" i="67"/>
  <c r="L120" i="67" s="1"/>
  <c r="J120" i="67"/>
  <c r="AI121" i="67"/>
  <c r="AJ121" i="67" s="1"/>
  <c r="AH121" i="67"/>
  <c r="Z122" i="67"/>
  <c r="AA122" i="67"/>
  <c r="AB122" i="67" s="1"/>
  <c r="S126" i="67"/>
  <c r="T126" i="67" s="1"/>
  <c r="R126" i="67"/>
  <c r="W33" i="67"/>
  <c r="X33" i="67" s="1"/>
  <c r="V33" i="67"/>
  <c r="AI42" i="67"/>
  <c r="AJ42" i="67" s="1"/>
  <c r="AH42" i="67"/>
  <c r="AI48" i="67"/>
  <c r="AJ48" i="67" s="1"/>
  <c r="AH48" i="67"/>
  <c r="O51" i="67"/>
  <c r="P51" i="67" s="1"/>
  <c r="C57" i="67"/>
  <c r="D57" i="67" s="1"/>
  <c r="AA57" i="67"/>
  <c r="AB57" i="67" s="1"/>
  <c r="Z57" i="67"/>
  <c r="K67" i="67"/>
  <c r="L67" i="67" s="1"/>
  <c r="J67" i="67"/>
  <c r="C91" i="67"/>
  <c r="D91" i="67" s="1"/>
  <c r="B91" i="67"/>
  <c r="AI110" i="67"/>
  <c r="AJ110" i="67" s="1"/>
  <c r="AH110" i="67"/>
  <c r="AH117" i="67"/>
  <c r="O120" i="67"/>
  <c r="P120" i="67" s="1"/>
  <c r="N120" i="67"/>
  <c r="AE122" i="67"/>
  <c r="AF122" i="67" s="1"/>
  <c r="AD122" i="67"/>
  <c r="V134" i="67"/>
  <c r="B136" i="67"/>
  <c r="J163" i="67"/>
  <c r="G201" i="67"/>
  <c r="H201" i="67" s="1"/>
  <c r="F201" i="67"/>
  <c r="W4" i="67"/>
  <c r="X4" i="67" s="1"/>
  <c r="V4" i="67"/>
  <c r="S27" i="67"/>
  <c r="T27" i="67" s="1"/>
  <c r="R27" i="67"/>
  <c r="B33" i="67"/>
  <c r="AA33" i="67"/>
  <c r="AB33" i="67" s="1"/>
  <c r="Z33" i="67"/>
  <c r="Z43" i="67"/>
  <c r="W47" i="67"/>
  <c r="X47" i="67" s="1"/>
  <c r="N58" i="67"/>
  <c r="G59" i="67"/>
  <c r="H59" i="67" s="1"/>
  <c r="F59" i="67"/>
  <c r="G61" i="67"/>
  <c r="H61" i="67" s="1"/>
  <c r="F61" i="67"/>
  <c r="B80" i="67"/>
  <c r="O109" i="67"/>
  <c r="P109" i="67" s="1"/>
  <c r="S114" i="67"/>
  <c r="T114" i="67" s="1"/>
  <c r="R114" i="67"/>
  <c r="C118" i="67"/>
  <c r="D118" i="67" s="1"/>
  <c r="B118" i="67"/>
  <c r="S23" i="67"/>
  <c r="T23" i="67" s="1"/>
  <c r="R23" i="67"/>
  <c r="AE26" i="67"/>
  <c r="AF26" i="67" s="1"/>
  <c r="AD26" i="67"/>
  <c r="G30" i="67"/>
  <c r="H30" i="67" s="1"/>
  <c r="F30" i="67"/>
  <c r="AD33" i="67"/>
  <c r="AE33" i="67"/>
  <c r="AF33" i="67" s="1"/>
  <c r="W40" i="67"/>
  <c r="X40" i="67" s="1"/>
  <c r="V40" i="67"/>
  <c r="K48" i="67"/>
  <c r="L48" i="67" s="1"/>
  <c r="J48" i="67"/>
  <c r="G57" i="67"/>
  <c r="H57" i="67" s="1"/>
  <c r="F57" i="67"/>
  <c r="S58" i="67"/>
  <c r="T58" i="67" s="1"/>
  <c r="R58" i="67"/>
  <c r="W66" i="67"/>
  <c r="X66" i="67" s="1"/>
  <c r="V66" i="67"/>
  <c r="F104" i="67"/>
  <c r="G104" i="67"/>
  <c r="H104" i="67" s="1"/>
  <c r="G118" i="67"/>
  <c r="H118" i="67" s="1"/>
  <c r="F118" i="67"/>
  <c r="N129" i="67"/>
  <c r="O129" i="67"/>
  <c r="P129" i="67" s="1"/>
  <c r="O145" i="67"/>
  <c r="P145" i="67" s="1"/>
  <c r="N145" i="67"/>
  <c r="S150" i="67"/>
  <c r="T150" i="67" s="1"/>
  <c r="R150" i="67"/>
  <c r="O12" i="67"/>
  <c r="P12" i="67" s="1"/>
  <c r="N12" i="67"/>
  <c r="W15" i="67"/>
  <c r="X15" i="67" s="1"/>
  <c r="V15" i="67"/>
  <c r="G18" i="67"/>
  <c r="H18" i="67" s="1"/>
  <c r="F18" i="67"/>
  <c r="F26" i="67"/>
  <c r="K28" i="67"/>
  <c r="L28" i="67" s="1"/>
  <c r="J28" i="67"/>
  <c r="J31" i="67"/>
  <c r="J41" i="67"/>
  <c r="O48" i="67"/>
  <c r="P48" i="67" s="1"/>
  <c r="N48" i="67"/>
  <c r="K50" i="67"/>
  <c r="L50" i="67" s="1"/>
  <c r="J50" i="67"/>
  <c r="G52" i="67"/>
  <c r="H52" i="67" s="1"/>
  <c r="F52" i="67"/>
  <c r="AD52" i="67"/>
  <c r="V56" i="67"/>
  <c r="AE65" i="67"/>
  <c r="AF65" i="67" s="1"/>
  <c r="AD65" i="67"/>
  <c r="AA66" i="67"/>
  <c r="AB66" i="67" s="1"/>
  <c r="Z66" i="67"/>
  <c r="S69" i="67"/>
  <c r="T69" i="67" s="1"/>
  <c r="R69" i="67"/>
  <c r="AE108" i="67"/>
  <c r="AF108" i="67" s="1"/>
  <c r="AD108" i="67"/>
  <c r="V114" i="67"/>
  <c r="K118" i="67"/>
  <c r="L118" i="67" s="1"/>
  <c r="J118" i="67"/>
  <c r="G125" i="67"/>
  <c r="H125" i="67" s="1"/>
  <c r="F125" i="67"/>
  <c r="Z131" i="67"/>
  <c r="S135" i="67"/>
  <c r="T135" i="67" s="1"/>
  <c r="R135" i="67"/>
  <c r="AH136" i="67"/>
  <c r="AE131" i="57"/>
  <c r="AF131" i="57" s="1"/>
  <c r="AD131" i="57"/>
  <c r="W137" i="57"/>
  <c r="X137" i="57" s="1"/>
  <c r="V137" i="57"/>
  <c r="K158" i="57"/>
  <c r="L158" i="57" s="1"/>
  <c r="J158" i="57"/>
  <c r="Z4" i="67"/>
  <c r="K5" i="67"/>
  <c r="L5" i="67" s="1"/>
  <c r="J5" i="67"/>
  <c r="V29" i="67"/>
  <c r="J30" i="67"/>
  <c r="AH33" i="67"/>
  <c r="G38" i="67"/>
  <c r="H38" i="67" s="1"/>
  <c r="N53" i="67"/>
  <c r="O55" i="67"/>
  <c r="P55" i="67" s="1"/>
  <c r="AI65" i="67"/>
  <c r="AJ65" i="67" s="1"/>
  <c r="AH65" i="67"/>
  <c r="G68" i="67"/>
  <c r="H68" i="67" s="1"/>
  <c r="F68" i="67"/>
  <c r="AD68" i="67"/>
  <c r="F73" i="67"/>
  <c r="G101" i="67"/>
  <c r="H101" i="67" s="1"/>
  <c r="F101" i="67"/>
  <c r="AI108" i="67"/>
  <c r="AJ108" i="67" s="1"/>
  <c r="AH108" i="67"/>
  <c r="B116" i="67"/>
  <c r="O117" i="67"/>
  <c r="P117" i="67" s="1"/>
  <c r="C119" i="67"/>
  <c r="D119" i="67" s="1"/>
  <c r="B119" i="67"/>
  <c r="N121" i="67"/>
  <c r="O121" i="67"/>
  <c r="P121" i="67" s="1"/>
  <c r="AE152" i="67"/>
  <c r="AF152" i="67" s="1"/>
  <c r="AD152" i="67"/>
  <c r="N170" i="67"/>
  <c r="K171" i="67"/>
  <c r="L171" i="67" s="1"/>
  <c r="J171" i="67"/>
  <c r="O154" i="57"/>
  <c r="P154" i="57" s="1"/>
  <c r="P176" i="57" s="1"/>
  <c r="N154" i="57"/>
  <c r="G163" i="57"/>
  <c r="H163" i="57" s="1"/>
  <c r="F163" i="57"/>
  <c r="AI164" i="57"/>
  <c r="AJ164" i="57" s="1"/>
  <c r="AH164" i="57"/>
  <c r="AE166" i="57"/>
  <c r="AF166" i="57" s="1"/>
  <c r="AD166" i="57"/>
  <c r="R167" i="57"/>
  <c r="S167" i="57"/>
  <c r="T167" i="57" s="1"/>
  <c r="AA168" i="57"/>
  <c r="AB168" i="57" s="1"/>
  <c r="Z168" i="57"/>
  <c r="G4" i="67"/>
  <c r="H4" i="67" s="1"/>
  <c r="F4" i="67"/>
  <c r="W10" i="67"/>
  <c r="X10" i="67" s="1"/>
  <c r="V10" i="67"/>
  <c r="S12" i="67"/>
  <c r="T12" i="67" s="1"/>
  <c r="R12" i="67"/>
  <c r="S17" i="67"/>
  <c r="T17" i="67" s="1"/>
  <c r="R17" i="67"/>
  <c r="J24" i="67"/>
  <c r="N31" i="67"/>
  <c r="S42" i="67"/>
  <c r="T42" i="67" s="1"/>
  <c r="R42" i="67"/>
  <c r="R44" i="67"/>
  <c r="AH59" i="67"/>
  <c r="AH61" i="67"/>
  <c r="AD66" i="67"/>
  <c r="B81" i="67"/>
  <c r="AE123" i="67"/>
  <c r="AF123" i="67" s="1"/>
  <c r="AD123" i="67"/>
  <c r="O139" i="67"/>
  <c r="P139" i="67" s="1"/>
  <c r="N139" i="67"/>
  <c r="AI147" i="67"/>
  <c r="AJ147" i="67" s="1"/>
  <c r="AH147" i="67"/>
  <c r="Z153" i="67"/>
  <c r="S118" i="57"/>
  <c r="T118" i="57" s="1"/>
  <c r="R118" i="57"/>
  <c r="K120" i="57"/>
  <c r="L120" i="57" s="1"/>
  <c r="J120" i="57"/>
  <c r="W129" i="57"/>
  <c r="X129" i="57" s="1"/>
  <c r="V129" i="57"/>
  <c r="O135" i="57"/>
  <c r="P135" i="57" s="1"/>
  <c r="N135" i="57"/>
  <c r="S147" i="57"/>
  <c r="T147" i="57" s="1"/>
  <c r="T176" i="57" s="1"/>
  <c r="K151" i="57"/>
  <c r="L151" i="57" s="1"/>
  <c r="AD152" i="57"/>
  <c r="V156" i="57"/>
  <c r="W165" i="57"/>
  <c r="X165" i="57" s="1"/>
  <c r="W170" i="57"/>
  <c r="X170" i="57" s="1"/>
  <c r="V170" i="57"/>
  <c r="Z171" i="57"/>
  <c r="AH172" i="57"/>
  <c r="AH175" i="57"/>
  <c r="F180" i="57"/>
  <c r="B207" i="57"/>
  <c r="O5" i="67"/>
  <c r="P5" i="67" s="1"/>
  <c r="N5" i="67"/>
  <c r="AD13" i="67"/>
  <c r="AH16" i="67"/>
  <c r="W17" i="67"/>
  <c r="X17" i="67" s="1"/>
  <c r="V17" i="67"/>
  <c r="V21" i="67"/>
  <c r="Z23" i="67"/>
  <c r="AA23" i="67"/>
  <c r="AB23" i="67" s="1"/>
  <c r="Z25" i="67"/>
  <c r="J26" i="67"/>
  <c r="Z27" i="67"/>
  <c r="O28" i="67"/>
  <c r="P28" i="67" s="1"/>
  <c r="Z32" i="67"/>
  <c r="AI43" i="67"/>
  <c r="AJ43" i="67" s="1"/>
  <c r="AH43" i="67"/>
  <c r="Z49" i="67"/>
  <c r="O50" i="67"/>
  <c r="P50" i="67" s="1"/>
  <c r="G54" i="67"/>
  <c r="H54" i="67" s="1"/>
  <c r="F54" i="67"/>
  <c r="F84" i="67"/>
  <c r="G84" i="67"/>
  <c r="H84" i="67" s="1"/>
  <c r="C88" i="67"/>
  <c r="D88" i="67" s="1"/>
  <c r="B88" i="67"/>
  <c r="C92" i="67"/>
  <c r="D92" i="67" s="1"/>
  <c r="B92" i="67"/>
  <c r="Z120" i="67"/>
  <c r="O130" i="67"/>
  <c r="P130" i="67" s="1"/>
  <c r="N130" i="67"/>
  <c r="G134" i="67"/>
  <c r="H134" i="67" s="1"/>
  <c r="F134" i="67"/>
  <c r="AE134" i="67"/>
  <c r="AF134" i="67" s="1"/>
  <c r="AD134" i="67"/>
  <c r="F137" i="67"/>
  <c r="W138" i="67"/>
  <c r="X138" i="67" s="1"/>
  <c r="V138" i="67"/>
  <c r="AD148" i="67"/>
  <c r="AE148" i="67"/>
  <c r="AF148" i="67" s="1"/>
  <c r="O151" i="67"/>
  <c r="P151" i="67" s="1"/>
  <c r="N151" i="67"/>
  <c r="B155" i="67"/>
  <c r="AD172" i="67"/>
  <c r="G108" i="57"/>
  <c r="H108" i="57" s="1"/>
  <c r="AI114" i="57"/>
  <c r="AJ114" i="57" s="1"/>
  <c r="AH114" i="57"/>
  <c r="AA116" i="57"/>
  <c r="AB116" i="57" s="1"/>
  <c r="Z116" i="57"/>
  <c r="C122" i="57"/>
  <c r="D122" i="57" s="1"/>
  <c r="B122" i="57"/>
  <c r="O131" i="57"/>
  <c r="P131" i="57" s="1"/>
  <c r="N131" i="57"/>
  <c r="B133" i="57"/>
  <c r="AE134" i="57"/>
  <c r="AF134" i="57" s="1"/>
  <c r="F149" i="57"/>
  <c r="AA157" i="57"/>
  <c r="AB157" i="57" s="1"/>
  <c r="Z157" i="57"/>
  <c r="W159" i="57"/>
  <c r="X159" i="57" s="1"/>
  <c r="C162" i="57"/>
  <c r="D162" i="57" s="1"/>
  <c r="B162" i="57"/>
  <c r="B191" i="57"/>
  <c r="B202" i="57"/>
  <c r="C210" i="57"/>
  <c r="D210" i="57" s="1"/>
  <c r="AI11" i="67"/>
  <c r="AJ11" i="67" s="1"/>
  <c r="AH11" i="67"/>
  <c r="N22" i="67"/>
  <c r="O24" i="67"/>
  <c r="P24" i="67" s="1"/>
  <c r="W44" i="67"/>
  <c r="X44" i="67" s="1"/>
  <c r="C56" i="67"/>
  <c r="D56" i="67" s="1"/>
  <c r="B56" i="67"/>
  <c r="C60" i="67"/>
  <c r="D60" i="67" s="1"/>
  <c r="B60" i="67"/>
  <c r="AA62" i="67"/>
  <c r="AB62" i="67" s="1"/>
  <c r="Z62" i="67"/>
  <c r="O65" i="67"/>
  <c r="P65" i="67" s="1"/>
  <c r="N65" i="67"/>
  <c r="J68" i="67"/>
  <c r="F88" i="67"/>
  <c r="G88" i="67"/>
  <c r="H88" i="67" s="1"/>
  <c r="S110" i="67"/>
  <c r="T110" i="67" s="1"/>
  <c r="R115" i="67"/>
  <c r="W117" i="67"/>
  <c r="X117" i="67" s="1"/>
  <c r="V117" i="67"/>
  <c r="K122" i="67"/>
  <c r="L122" i="67" s="1"/>
  <c r="AH123" i="67"/>
  <c r="N125" i="67"/>
  <c r="O125" i="67"/>
  <c r="P125" i="67" s="1"/>
  <c r="O136" i="67"/>
  <c r="P136" i="67" s="1"/>
  <c r="N136" i="67"/>
  <c r="S146" i="67"/>
  <c r="T146" i="67" s="1"/>
  <c r="R146" i="67"/>
  <c r="S151" i="67"/>
  <c r="T151" i="67" s="1"/>
  <c r="R151" i="67"/>
  <c r="S161" i="67"/>
  <c r="T161" i="67" s="1"/>
  <c r="G187" i="57"/>
  <c r="H187" i="57" s="1"/>
  <c r="H211" i="57" s="1"/>
  <c r="F187" i="57"/>
  <c r="AI8" i="67"/>
  <c r="AJ8" i="67" s="1"/>
  <c r="AH8" i="67"/>
  <c r="N19" i="67"/>
  <c r="O19" i="67"/>
  <c r="P19" i="67" s="1"/>
  <c r="AI24" i="67"/>
  <c r="AJ24" i="67" s="1"/>
  <c r="AH24" i="67"/>
  <c r="V25" i="67"/>
  <c r="W25" i="67"/>
  <c r="X25" i="67" s="1"/>
  <c r="O29" i="67"/>
  <c r="P29" i="67" s="1"/>
  <c r="N29" i="67"/>
  <c r="O46" i="67"/>
  <c r="P46" i="67" s="1"/>
  <c r="N46" i="67"/>
  <c r="AI56" i="67"/>
  <c r="AJ56" i="67" s="1"/>
  <c r="AH56" i="67"/>
  <c r="O67" i="67"/>
  <c r="P67" i="67" s="1"/>
  <c r="N67" i="67"/>
  <c r="O69" i="67"/>
  <c r="P69" i="67" s="1"/>
  <c r="N69" i="67"/>
  <c r="AA116" i="67"/>
  <c r="AB116" i="67" s="1"/>
  <c r="Z116" i="67"/>
  <c r="V123" i="67"/>
  <c r="W123" i="67"/>
  <c r="X123" i="67" s="1"/>
  <c r="AA139" i="67"/>
  <c r="AB139" i="67" s="1"/>
  <c r="Z139" i="67"/>
  <c r="S159" i="67"/>
  <c r="T159" i="67" s="1"/>
  <c r="R159" i="67"/>
  <c r="AH171" i="67"/>
  <c r="AI171" i="67"/>
  <c r="AJ171" i="67" s="1"/>
  <c r="K112" i="57"/>
  <c r="L112" i="57" s="1"/>
  <c r="J112" i="57"/>
  <c r="AE115" i="57"/>
  <c r="AF115" i="57" s="1"/>
  <c r="AD115" i="57"/>
  <c r="O119" i="57"/>
  <c r="P119" i="57" s="1"/>
  <c r="N119" i="57"/>
  <c r="AI122" i="57"/>
  <c r="AJ122" i="57" s="1"/>
  <c r="AH122" i="57"/>
  <c r="S126" i="57"/>
  <c r="T126" i="57" s="1"/>
  <c r="T140" i="57" s="1"/>
  <c r="R126" i="57"/>
  <c r="C130" i="57"/>
  <c r="D130" i="57" s="1"/>
  <c r="B130" i="57"/>
  <c r="W133" i="57"/>
  <c r="X133" i="57" s="1"/>
  <c r="V133" i="57"/>
  <c r="G137" i="57"/>
  <c r="H137" i="57" s="1"/>
  <c r="F137" i="57"/>
  <c r="C179" i="57"/>
  <c r="D179" i="57" s="1"/>
  <c r="B179" i="57"/>
  <c r="AA3" i="67"/>
  <c r="AB3" i="67" s="1"/>
  <c r="Z3" i="67"/>
  <c r="C8" i="67"/>
  <c r="D8" i="67" s="1"/>
  <c r="B8" i="67"/>
  <c r="F27" i="67"/>
  <c r="G27" i="67"/>
  <c r="H27" i="67" s="1"/>
  <c r="AA48" i="67"/>
  <c r="AB48" i="67" s="1"/>
  <c r="Z48" i="67"/>
  <c r="AI49" i="67"/>
  <c r="AJ49" i="67" s="1"/>
  <c r="AH49" i="67"/>
  <c r="O52" i="67"/>
  <c r="P52" i="67" s="1"/>
  <c r="N52" i="67"/>
  <c r="K54" i="67"/>
  <c r="L54" i="67" s="1"/>
  <c r="J54" i="67"/>
  <c r="C78" i="67"/>
  <c r="D78" i="67" s="1"/>
  <c r="B78" i="67"/>
  <c r="AI112" i="67"/>
  <c r="AJ112" i="67" s="1"/>
  <c r="AH112" i="67"/>
  <c r="O119" i="67"/>
  <c r="P119" i="67" s="1"/>
  <c r="N119" i="67"/>
  <c r="AA163" i="57"/>
  <c r="AB163" i="57" s="1"/>
  <c r="AB176" i="57" s="1"/>
  <c r="F169" i="57"/>
  <c r="O10" i="67"/>
  <c r="P10" i="67" s="1"/>
  <c r="N10" i="67"/>
  <c r="AI13" i="67"/>
  <c r="AJ13" i="67" s="1"/>
  <c r="R14" i="67"/>
  <c r="J16" i="67"/>
  <c r="J22" i="67"/>
  <c r="O47" i="67"/>
  <c r="P47" i="67" s="1"/>
  <c r="N47" i="67"/>
  <c r="W53" i="67"/>
  <c r="X53" i="67" s="1"/>
  <c r="V53" i="67"/>
  <c r="G63" i="67"/>
  <c r="H63" i="67" s="1"/>
  <c r="F63" i="67"/>
  <c r="AE69" i="67"/>
  <c r="AF69" i="67" s="1"/>
  <c r="AD69" i="67"/>
  <c r="C75" i="67"/>
  <c r="D75" i="67" s="1"/>
  <c r="B75" i="67"/>
  <c r="F98" i="67"/>
  <c r="G98" i="67"/>
  <c r="H98" i="67" s="1"/>
  <c r="G117" i="67"/>
  <c r="H117" i="67" s="1"/>
  <c r="F117" i="67"/>
  <c r="K136" i="67"/>
  <c r="L136" i="67" s="1"/>
  <c r="J136" i="67"/>
  <c r="S145" i="67"/>
  <c r="T145" i="67" s="1"/>
  <c r="R145" i="67"/>
  <c r="K150" i="67"/>
  <c r="L150" i="67" s="1"/>
  <c r="J150" i="67"/>
  <c r="B151" i="67"/>
  <c r="G160" i="67"/>
  <c r="H160" i="67" s="1"/>
  <c r="F160" i="67"/>
  <c r="AA174" i="67"/>
  <c r="AB174" i="67" s="1"/>
  <c r="S6" i="67"/>
  <c r="T6" i="67" s="1"/>
  <c r="R6" i="67"/>
  <c r="AE27" i="67"/>
  <c r="AF27" i="67" s="1"/>
  <c r="AD27" i="67"/>
  <c r="S40" i="67"/>
  <c r="T40" i="67" s="1"/>
  <c r="R40" i="67"/>
  <c r="S51" i="67"/>
  <c r="T51" i="67" s="1"/>
  <c r="R51" i="67"/>
  <c r="S56" i="67"/>
  <c r="T56" i="67" s="1"/>
  <c r="R56" i="67"/>
  <c r="K64" i="67"/>
  <c r="L64" i="67" s="1"/>
  <c r="J64" i="67"/>
  <c r="C85" i="67"/>
  <c r="D85" i="67" s="1"/>
  <c r="B85" i="67"/>
  <c r="AI111" i="67"/>
  <c r="AJ111" i="67" s="1"/>
  <c r="AH111" i="67"/>
  <c r="AA127" i="67"/>
  <c r="AB127" i="67" s="1"/>
  <c r="Z127" i="67"/>
  <c r="W132" i="67"/>
  <c r="X132" i="67" s="1"/>
  <c r="V132" i="67"/>
  <c r="AE154" i="67"/>
  <c r="AF154" i="67" s="1"/>
  <c r="AD154" i="67"/>
  <c r="C160" i="67"/>
  <c r="D160" i="67" s="1"/>
  <c r="B160" i="67"/>
  <c r="B191" i="67"/>
  <c r="C191" i="67"/>
  <c r="D191" i="67" s="1"/>
  <c r="AI173" i="67"/>
  <c r="AJ173" i="67" s="1"/>
  <c r="AH173" i="67"/>
  <c r="B167" i="67"/>
  <c r="AI170" i="67"/>
  <c r="AJ170" i="67" s="1"/>
  <c r="AH170" i="67"/>
  <c r="C23" i="67"/>
  <c r="D23" i="67" s="1"/>
  <c r="B23" i="67"/>
  <c r="AE60" i="67"/>
  <c r="AF60" i="67" s="1"/>
  <c r="AD60" i="67"/>
  <c r="F96" i="67"/>
  <c r="G96" i="67"/>
  <c r="H96" i="67" s="1"/>
  <c r="F102" i="67"/>
  <c r="G102" i="67"/>
  <c r="H102" i="67" s="1"/>
  <c r="W109" i="67"/>
  <c r="X109" i="67" s="1"/>
  <c r="V109" i="67"/>
  <c r="AA113" i="67"/>
  <c r="AB113" i="67" s="1"/>
  <c r="Z113" i="67"/>
  <c r="AI116" i="67"/>
  <c r="AJ116" i="67" s="1"/>
  <c r="AH116" i="67"/>
  <c r="AA119" i="67"/>
  <c r="AB119" i="67" s="1"/>
  <c r="Z119" i="67"/>
  <c r="S125" i="67"/>
  <c r="T125" i="67" s="1"/>
  <c r="R125" i="67"/>
  <c r="O134" i="67"/>
  <c r="P134" i="67" s="1"/>
  <c r="N134" i="67"/>
  <c r="C147" i="67"/>
  <c r="D147" i="67" s="1"/>
  <c r="B147" i="67"/>
  <c r="G153" i="67"/>
  <c r="H153" i="67" s="1"/>
  <c r="F153" i="67"/>
  <c r="O155" i="67"/>
  <c r="P155" i="67" s="1"/>
  <c r="N155" i="67"/>
  <c r="K158" i="67"/>
  <c r="L158" i="67" s="1"/>
  <c r="J158" i="67"/>
  <c r="V168" i="67"/>
  <c r="W168" i="67"/>
  <c r="X168" i="67" s="1"/>
  <c r="C192" i="67"/>
  <c r="D192" i="67" s="1"/>
  <c r="F185" i="57"/>
  <c r="O20" i="67"/>
  <c r="P20" i="67" s="1"/>
  <c r="N20" i="67"/>
  <c r="AI25" i="67"/>
  <c r="AJ25" i="67" s="1"/>
  <c r="AH25" i="67"/>
  <c r="Z28" i="67"/>
  <c r="B32" i="67"/>
  <c r="V32" i="67"/>
  <c r="F39" i="67"/>
  <c r="AI40" i="67"/>
  <c r="AJ40" i="67" s="1"/>
  <c r="AH40" i="67"/>
  <c r="O44" i="67"/>
  <c r="P44" i="67" s="1"/>
  <c r="N44" i="67"/>
  <c r="AE47" i="67"/>
  <c r="AF47" i="67" s="1"/>
  <c r="AD47" i="67"/>
  <c r="AA64" i="67"/>
  <c r="AB64" i="67" s="1"/>
  <c r="Z64" i="67"/>
  <c r="F83" i="67"/>
  <c r="G99" i="67"/>
  <c r="H99" i="67" s="1"/>
  <c r="F99" i="67"/>
  <c r="C103" i="67"/>
  <c r="D103" i="67" s="1"/>
  <c r="B103" i="67"/>
  <c r="F108" i="67"/>
  <c r="C113" i="67"/>
  <c r="D113" i="67" s="1"/>
  <c r="B113" i="67"/>
  <c r="Z115" i="67"/>
  <c r="V122" i="67"/>
  <c r="AI130" i="67"/>
  <c r="AJ130" i="67" s="1"/>
  <c r="AH130" i="67"/>
  <c r="K132" i="67"/>
  <c r="L132" i="67" s="1"/>
  <c r="J132" i="67"/>
  <c r="B133" i="67"/>
  <c r="AA133" i="67"/>
  <c r="AB133" i="67" s="1"/>
  <c r="Z133" i="67"/>
  <c r="AE138" i="67"/>
  <c r="AF138" i="67" s="1"/>
  <c r="AD138" i="67"/>
  <c r="W148" i="67"/>
  <c r="X148" i="67" s="1"/>
  <c r="V148" i="67"/>
  <c r="K149" i="67"/>
  <c r="L149" i="67" s="1"/>
  <c r="J149" i="67"/>
  <c r="O152" i="67"/>
  <c r="P152" i="67" s="1"/>
  <c r="N152" i="67"/>
  <c r="AA168" i="67"/>
  <c r="AB168" i="67" s="1"/>
  <c r="Z168" i="67"/>
  <c r="C40" i="67"/>
  <c r="D40" i="67" s="1"/>
  <c r="B40" i="67"/>
  <c r="AI67" i="67"/>
  <c r="AJ67" i="67" s="1"/>
  <c r="AH67" i="67"/>
  <c r="G87" i="67"/>
  <c r="H87" i="67" s="1"/>
  <c r="F87" i="67"/>
  <c r="S108" i="67"/>
  <c r="T108" i="67" s="1"/>
  <c r="R108" i="67"/>
  <c r="O110" i="67"/>
  <c r="P110" i="67" s="1"/>
  <c r="N110" i="67"/>
  <c r="C111" i="67"/>
  <c r="D111" i="67" s="1"/>
  <c r="B111" i="67"/>
  <c r="G114" i="67"/>
  <c r="H114" i="67" s="1"/>
  <c r="F114" i="67"/>
  <c r="AA132" i="67"/>
  <c r="AB132" i="67" s="1"/>
  <c r="Z132" i="67"/>
  <c r="W137" i="67"/>
  <c r="X137" i="67" s="1"/>
  <c r="V137" i="67"/>
  <c r="R152" i="67"/>
  <c r="S152" i="67"/>
  <c r="T152" i="67" s="1"/>
  <c r="G155" i="67"/>
  <c r="H155" i="67" s="1"/>
  <c r="F155" i="67"/>
  <c r="AA165" i="67"/>
  <c r="AB165" i="67" s="1"/>
  <c r="Z165" i="67"/>
  <c r="AA50" i="67"/>
  <c r="AB50" i="67" s="1"/>
  <c r="Z50" i="67"/>
  <c r="AE62" i="67"/>
  <c r="AF62" i="67" s="1"/>
  <c r="AD62" i="67"/>
  <c r="K66" i="67"/>
  <c r="L66" i="67" s="1"/>
  <c r="J66" i="67"/>
  <c r="G79" i="67"/>
  <c r="H79" i="67" s="1"/>
  <c r="F79" i="67"/>
  <c r="C130" i="67"/>
  <c r="D130" i="67" s="1"/>
  <c r="B130" i="67"/>
  <c r="Z130" i="67"/>
  <c r="AA130" i="67"/>
  <c r="AB130" i="67" s="1"/>
  <c r="AE149" i="67"/>
  <c r="AF149" i="67" s="1"/>
  <c r="AD149" i="67"/>
  <c r="O157" i="67"/>
  <c r="P157" i="67" s="1"/>
  <c r="N157" i="67"/>
  <c r="AI160" i="67"/>
  <c r="AJ160" i="67" s="1"/>
  <c r="AH160" i="67"/>
  <c r="AA161" i="67"/>
  <c r="AB161" i="67" s="1"/>
  <c r="Z161" i="67"/>
  <c r="AH164" i="67"/>
  <c r="AE168" i="67"/>
  <c r="AF168" i="67" s="1"/>
  <c r="AD168" i="67"/>
  <c r="W169" i="67"/>
  <c r="X169" i="67" s="1"/>
  <c r="V169" i="67"/>
  <c r="K170" i="67"/>
  <c r="L170" i="67" s="1"/>
  <c r="C171" i="67"/>
  <c r="D171" i="67" s="1"/>
  <c r="B171" i="67"/>
  <c r="G179" i="67"/>
  <c r="H179" i="67" s="1"/>
  <c r="F179" i="67"/>
  <c r="B195" i="67"/>
  <c r="C195" i="67"/>
  <c r="D195" i="67" s="1"/>
  <c r="W54" i="67"/>
  <c r="X54" i="67" s="1"/>
  <c r="V54" i="67"/>
  <c r="O60" i="67"/>
  <c r="P60" i="67" s="1"/>
  <c r="N60" i="67"/>
  <c r="AI64" i="67"/>
  <c r="AJ64" i="67" s="1"/>
  <c r="AH64" i="67"/>
  <c r="S149" i="67"/>
  <c r="T149" i="67" s="1"/>
  <c r="R149" i="67"/>
  <c r="AA170" i="67"/>
  <c r="AB170" i="67" s="1"/>
  <c r="Z170" i="67"/>
  <c r="B186" i="67"/>
  <c r="C186" i="67"/>
  <c r="D186" i="67" s="1"/>
  <c r="AE46" i="67"/>
  <c r="AF46" i="67" s="1"/>
  <c r="AD46" i="67"/>
  <c r="Z67" i="67"/>
  <c r="AI68" i="67"/>
  <c r="AJ68" i="67" s="1"/>
  <c r="AH68" i="67"/>
  <c r="G86" i="67"/>
  <c r="H86" i="67" s="1"/>
  <c r="B95" i="67"/>
  <c r="K108" i="67"/>
  <c r="L108" i="67" s="1"/>
  <c r="J147" i="67"/>
  <c r="F157" i="67"/>
  <c r="N165" i="67"/>
  <c r="AA167" i="67"/>
  <c r="AB167" i="67" s="1"/>
  <c r="Z167" i="67"/>
  <c r="W174" i="67"/>
  <c r="X174" i="67" s="1"/>
  <c r="V174" i="67"/>
  <c r="B204" i="67"/>
  <c r="C208" i="67"/>
  <c r="D208" i="67" s="1"/>
  <c r="B208" i="67"/>
  <c r="AI122" i="67"/>
  <c r="AJ122" i="67" s="1"/>
  <c r="AH122" i="67"/>
  <c r="G135" i="67"/>
  <c r="H135" i="67" s="1"/>
  <c r="F135" i="67"/>
  <c r="O153" i="67"/>
  <c r="P153" i="67" s="1"/>
  <c r="N153" i="67"/>
  <c r="AE175" i="67"/>
  <c r="AF175" i="67" s="1"/>
  <c r="AD175" i="67"/>
  <c r="B199" i="67"/>
  <c r="C199" i="67"/>
  <c r="D199" i="67" s="1"/>
  <c r="W120" i="67"/>
  <c r="X120" i="67" s="1"/>
  <c r="V120" i="67"/>
  <c r="G124" i="67"/>
  <c r="H124" i="67" s="1"/>
  <c r="F124" i="67"/>
  <c r="AA128" i="67"/>
  <c r="AB128" i="67" s="1"/>
  <c r="Z128" i="67"/>
  <c r="AI138" i="67"/>
  <c r="AJ138" i="67" s="1"/>
  <c r="AH138" i="67"/>
  <c r="W139" i="67"/>
  <c r="X139" i="67" s="1"/>
  <c r="V139" i="67"/>
  <c r="W147" i="67"/>
  <c r="X147" i="67" s="1"/>
  <c r="V147" i="67"/>
  <c r="Z152" i="67"/>
  <c r="S153" i="67"/>
  <c r="T153" i="67" s="1"/>
  <c r="R153" i="67"/>
  <c r="AE159" i="67"/>
  <c r="AF159" i="67" s="1"/>
  <c r="AD159" i="67"/>
  <c r="V160" i="67"/>
  <c r="W162" i="67"/>
  <c r="X162" i="67" s="1"/>
  <c r="S168" i="67"/>
  <c r="T168" i="67" s="1"/>
  <c r="R168" i="67"/>
  <c r="Z173" i="67"/>
  <c r="R174" i="67"/>
  <c r="C181" i="67"/>
  <c r="D181" i="67" s="1"/>
  <c r="G184" i="67"/>
  <c r="H184" i="67" s="1"/>
  <c r="F184" i="67"/>
  <c r="S117" i="67"/>
  <c r="T117" i="67" s="1"/>
  <c r="R117" i="67"/>
  <c r="O144" i="67"/>
  <c r="P144" i="67" s="1"/>
  <c r="N144" i="67"/>
  <c r="O156" i="67"/>
  <c r="P156" i="67" s="1"/>
  <c r="N156" i="67"/>
  <c r="C169" i="67"/>
  <c r="D169" i="67" s="1"/>
  <c r="B169" i="67"/>
  <c r="G204" i="67"/>
  <c r="H204" i="67" s="1"/>
  <c r="F204" i="67"/>
  <c r="O62" i="67"/>
  <c r="P62" i="67" s="1"/>
  <c r="N62" i="67"/>
  <c r="N63" i="67"/>
  <c r="B90" i="67"/>
  <c r="J115" i="67"/>
  <c r="S132" i="67"/>
  <c r="T132" i="67" s="1"/>
  <c r="V133" i="67"/>
  <c r="F146" i="67"/>
  <c r="AD146" i="67"/>
  <c r="B148" i="67"/>
  <c r="N149" i="67"/>
  <c r="AA155" i="67"/>
  <c r="AB155" i="67" s="1"/>
  <c r="Z155" i="67"/>
  <c r="B157" i="67"/>
  <c r="AH158" i="67"/>
  <c r="AE166" i="67"/>
  <c r="AF166" i="67" s="1"/>
  <c r="AD166" i="67"/>
  <c r="B172" i="67"/>
  <c r="B187" i="67"/>
  <c r="C187" i="67"/>
  <c r="D187" i="67" s="1"/>
  <c r="C194" i="67"/>
  <c r="D194" i="67" s="1"/>
  <c r="B194" i="67"/>
  <c r="K156" i="67"/>
  <c r="L156" i="67" s="1"/>
  <c r="J156" i="67"/>
  <c r="O169" i="67"/>
  <c r="P169" i="67" s="1"/>
  <c r="N169" i="67"/>
  <c r="G193" i="67"/>
  <c r="H193" i="67" s="1"/>
  <c r="F193" i="67"/>
  <c r="Z147" i="67"/>
  <c r="J152" i="67"/>
  <c r="C154" i="67"/>
  <c r="D154" i="67" s="1"/>
  <c r="B154" i="67"/>
  <c r="K161" i="67"/>
  <c r="L161" i="67" s="1"/>
  <c r="J164" i="67"/>
  <c r="AE164" i="67"/>
  <c r="AF164" i="67" s="1"/>
  <c r="R165" i="67"/>
  <c r="N167" i="67"/>
  <c r="AI172" i="67"/>
  <c r="AJ172" i="67" s="1"/>
  <c r="AH172" i="67"/>
  <c r="C156" i="67"/>
  <c r="D156" i="67" s="1"/>
  <c r="B156" i="67"/>
  <c r="K162" i="67"/>
  <c r="L162" i="67" s="1"/>
  <c r="J162" i="67"/>
  <c r="C137" i="67"/>
  <c r="D137" i="67" s="1"/>
  <c r="B137" i="67"/>
  <c r="G138" i="67"/>
  <c r="H138" i="67" s="1"/>
  <c r="F138" i="67"/>
  <c r="O150" i="67"/>
  <c r="P150" i="67" s="1"/>
  <c r="N150" i="67"/>
  <c r="W151" i="67"/>
  <c r="X151" i="67" s="1"/>
  <c r="V151" i="67"/>
  <c r="F196" i="67"/>
  <c r="C174" i="67"/>
  <c r="D174" i="67" s="1"/>
  <c r="B174" i="67"/>
  <c r="C189" i="67"/>
  <c r="D189" i="67" s="1"/>
  <c r="C202" i="67"/>
  <c r="D202" i="67" s="1"/>
  <c r="B202" i="67"/>
  <c r="AI166" i="67"/>
  <c r="AJ166" i="67" s="1"/>
  <c r="AH166" i="67"/>
  <c r="G208" i="67"/>
  <c r="H208" i="67" s="1"/>
  <c r="F208" i="67"/>
  <c r="O175" i="67"/>
  <c r="P175" i="67" s="1"/>
  <c r="N175" i="67"/>
  <c r="F182" i="67"/>
  <c r="F195" i="67"/>
  <c r="C209" i="67"/>
  <c r="D209" i="67" s="1"/>
  <c r="K168" i="67"/>
  <c r="L168" i="67" s="1"/>
  <c r="J168" i="67"/>
  <c r="AH169" i="67"/>
  <c r="S170" i="67"/>
  <c r="T170" i="67" s="1"/>
  <c r="R170" i="67"/>
  <c r="Z172" i="67"/>
  <c r="J173" i="67"/>
  <c r="B188" i="67"/>
  <c r="F190" i="67"/>
  <c r="F203" i="67"/>
  <c r="G161" i="67"/>
  <c r="H161" i="67" s="1"/>
  <c r="F161" i="67"/>
  <c r="O163" i="67"/>
  <c r="P163" i="67" s="1"/>
  <c r="N163" i="67"/>
  <c r="V165" i="67"/>
  <c r="C193" i="67"/>
  <c r="D193" i="67" s="1"/>
  <c r="C207" i="67"/>
  <c r="D207" i="67" s="1"/>
  <c r="C205" i="67"/>
  <c r="D205" i="67" s="1"/>
  <c r="C185" i="67"/>
  <c r="D185" i="67" s="1"/>
  <c r="L37" i="56" l="1"/>
  <c r="H37" i="56"/>
  <c r="AF72" i="56"/>
  <c r="L72" i="56"/>
  <c r="AJ37" i="56"/>
  <c r="P37" i="56"/>
  <c r="AJ72" i="56"/>
  <c r="X72" i="56"/>
  <c r="T37" i="56"/>
  <c r="AB37" i="56"/>
  <c r="X37" i="56"/>
  <c r="D72" i="56"/>
  <c r="H107" i="56"/>
  <c r="H72" i="56"/>
  <c r="AB72" i="56"/>
  <c r="AF37" i="56"/>
  <c r="D37" i="56"/>
  <c r="AF176" i="67"/>
  <c r="D34" i="67"/>
  <c r="H140" i="67"/>
  <c r="T70" i="67"/>
  <c r="P70" i="67"/>
  <c r="L34" i="67"/>
  <c r="H105" i="67"/>
  <c r="AJ176" i="67"/>
  <c r="AB140" i="67"/>
  <c r="AJ70" i="67"/>
  <c r="X70" i="67"/>
  <c r="AF34" i="67"/>
  <c r="X176" i="67"/>
  <c r="D140" i="67"/>
  <c r="L176" i="67"/>
  <c r="AB70" i="67"/>
  <c r="AF70" i="67"/>
  <c r="T34" i="67"/>
  <c r="AB176" i="67"/>
  <c r="D70" i="67"/>
  <c r="T176" i="67"/>
  <c r="AJ34" i="67"/>
  <c r="D211" i="67"/>
  <c r="H176" i="67"/>
  <c r="D176" i="67"/>
  <c r="L70" i="67"/>
  <c r="H70" i="67"/>
  <c r="X140" i="57"/>
  <c r="D107" i="56"/>
  <c r="P176" i="67"/>
  <c r="AB34" i="67"/>
  <c r="X34" i="67"/>
  <c r="AJ70" i="57"/>
  <c r="D105" i="67"/>
  <c r="D34" i="57"/>
  <c r="L140" i="67"/>
  <c r="H34" i="57"/>
  <c r="D211" i="57"/>
  <c r="H140" i="57"/>
  <c r="AJ140" i="67"/>
  <c r="P140" i="67"/>
  <c r="AF140" i="67"/>
  <c r="X140" i="67"/>
  <c r="P34" i="67"/>
  <c r="D105" i="57"/>
  <c r="T72" i="56"/>
  <c r="AB34" i="57"/>
  <c r="H211" i="67"/>
  <c r="T140" i="67"/>
  <c r="AF70" i="57"/>
  <c r="H34" i="67"/>
  <c r="X7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赤崎愛</author>
  </authors>
  <commentList>
    <comment ref="N7" authorId="0" shapeId="0" xr:uid="{00000000-0006-0000-1700-000001000000}">
      <text>
        <r>
          <rPr>
            <b/>
            <sz val="16"/>
            <rFont val="MS P ゴシック"/>
            <family val="3"/>
            <charset val="128"/>
          </rPr>
          <t>■廃止希望日は原則申込日+2営業日以降で記入してください。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赤崎愛</author>
  </authors>
  <commentList>
    <comment ref="M7" authorId="0" shapeId="0" xr:uid="{00000000-0006-0000-1800-000001000000}">
      <text>
        <r>
          <rPr>
            <b/>
            <sz val="16"/>
            <rFont val="MS P ゴシック"/>
            <family val="3"/>
            <charset val="128"/>
          </rPr>
          <t>■廃止希望日は原則申込日+2営業日以降で記入してください。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<sst xmlns="http://schemas.openxmlformats.org/spreadsheetml/2006/main" count="2309" uniqueCount="1189">
  <si>
    <t>年</t>
    <rPh sb="0" eb="1">
      <t>ネン</t>
    </rPh>
    <phoneticPr fontId="3"/>
  </si>
  <si>
    <t>日</t>
    <rPh sb="0" eb="1">
      <t>ニチ</t>
    </rPh>
    <phoneticPr fontId="3"/>
  </si>
  <si>
    <t>設定するSSID名</t>
    <rPh sb="0" eb="2">
      <t>セッテイ</t>
    </rPh>
    <rPh sb="8" eb="9">
      <t>メイ</t>
    </rPh>
    <phoneticPr fontId="3"/>
  </si>
  <si>
    <t>設定項目</t>
    <rPh sb="0" eb="2">
      <t>セッテイ</t>
    </rPh>
    <rPh sb="2" eb="4">
      <t>コウモク</t>
    </rPh>
    <phoneticPr fontId="3"/>
  </si>
  <si>
    <t>標準設定</t>
    <rPh sb="0" eb="2">
      <t>ヒョウジュン</t>
    </rPh>
    <rPh sb="2" eb="4">
      <t>セッテイ</t>
    </rPh>
    <phoneticPr fontId="3"/>
  </si>
  <si>
    <t>詳細な設定</t>
    <rPh sb="0" eb="2">
      <t>ショウサイ</t>
    </rPh>
    <rPh sb="3" eb="5">
      <t>セッテイ</t>
    </rPh>
    <phoneticPr fontId="3"/>
  </si>
  <si>
    <t>非表示</t>
    <rPh sb="0" eb="3">
      <t>ヒヒョウジ</t>
    </rPh>
    <phoneticPr fontId="3"/>
  </si>
  <si>
    <t>SSIDあたりの通信速度制限</t>
    <rPh sb="8" eb="10">
      <t>ツウシン</t>
    </rPh>
    <rPh sb="10" eb="12">
      <t>ソクド</t>
    </rPh>
    <rPh sb="12" eb="14">
      <t>セイゲン</t>
    </rPh>
    <phoneticPr fontId="3"/>
  </si>
  <si>
    <t>帯域制限</t>
    <rPh sb="0" eb="2">
      <t>タイイキ</t>
    </rPh>
    <rPh sb="2" eb="4">
      <t>セイゲン</t>
    </rPh>
    <phoneticPr fontId="3"/>
  </si>
  <si>
    <t>（</t>
  </si>
  <si>
    <t>Mbps）</t>
  </si>
  <si>
    <t>端末あたりの通信速度制限</t>
    <rPh sb="0" eb="2">
      <t>タンマツ</t>
    </rPh>
    <rPh sb="6" eb="8">
      <t>ツウシン</t>
    </rPh>
    <rPh sb="8" eb="10">
      <t>ソクド</t>
    </rPh>
    <rPh sb="10" eb="12">
      <t>セイゲン</t>
    </rPh>
    <phoneticPr fontId="3"/>
  </si>
  <si>
    <t>指定時間ON</t>
    <rPh sb="0" eb="2">
      <t>シテイ</t>
    </rPh>
    <rPh sb="2" eb="4">
      <t>ジカン</t>
    </rPh>
    <phoneticPr fontId="3"/>
  </si>
  <si>
    <t>月</t>
    <rPh sb="0" eb="1">
      <t>ゲツ</t>
    </rPh>
    <phoneticPr fontId="3"/>
  </si>
  <si>
    <t>：</t>
  </si>
  <si>
    <t>～</t>
  </si>
  <si>
    <t>）</t>
  </si>
  <si>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</si>
  <si>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</si>
  <si>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</si>
  <si>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</si>
  <si>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</si>
  <si>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</si>
  <si>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※終日OFFにする場合は（0:0～0:0）と記入して下さい</t>
    <rPh sb="1" eb="3">
      <t>シュウジツ</t>
    </rPh>
    <rPh sb="9" eb="11">
      <t>バアイ</t>
    </rPh>
    <rPh sb="22" eb="24">
      <t>キニュウ</t>
    </rPh>
    <rPh sb="26" eb="27">
      <t>クダ</t>
    </rPh>
    <phoneticPr fontId="3"/>
  </si>
  <si>
    <t>SSIDの表示</t>
    <rPh sb="5" eb="7">
      <t>ヒョウジ</t>
    </rPh>
    <phoneticPr fontId="3"/>
  </si>
  <si>
    <t>表示</t>
    <rPh sb="0" eb="2">
      <t>ヒョウジ</t>
    </rPh>
    <phoneticPr fontId="3"/>
  </si>
  <si>
    <t>制限無</t>
    <rPh sb="0" eb="2">
      <t>セイゲン</t>
    </rPh>
    <rPh sb="2" eb="3">
      <t>ナ</t>
    </rPh>
    <phoneticPr fontId="3"/>
  </si>
  <si>
    <t>電波のON/OFF</t>
    <rPh sb="0" eb="2">
      <t>デンパ</t>
    </rPh>
    <phoneticPr fontId="3"/>
  </si>
  <si>
    <t>常時ON</t>
    <rPh sb="0" eb="2">
      <t>ジョウジ</t>
    </rPh>
    <phoneticPr fontId="3"/>
  </si>
  <si>
    <t>VLAN</t>
  </si>
  <si>
    <t>OFF</t>
  </si>
  <si>
    <t>)</t>
  </si>
  <si>
    <t>ON</t>
  </si>
  <si>
    <t>(</t>
  </si>
  <si>
    <t>通信不可</t>
    <rPh sb="0" eb="2">
      <t>ツウシン</t>
    </rPh>
    <rPh sb="2" eb="4">
      <t>フカ</t>
    </rPh>
    <phoneticPr fontId="3"/>
  </si>
  <si>
    <t>OFF</t>
  </si>
  <si>
    <t>通信速度制限（IP指定）</t>
    <rPh sb="0" eb="2">
      <t>ツウシン</t>
    </rPh>
    <rPh sb="2" eb="4">
      <t>ソクド</t>
    </rPh>
    <rPh sb="4" eb="6">
      <t>セイゲン</t>
    </rPh>
    <rPh sb="9" eb="11">
      <t>シテイ</t>
    </rPh>
    <phoneticPr fontId="3"/>
  </si>
  <si>
    <t>通信速度制限（アプリ指定）</t>
    <rPh sb="0" eb="2">
      <t>ツウシン</t>
    </rPh>
    <rPh sb="2" eb="4">
      <t>ソクド</t>
    </rPh>
    <rPh sb="4" eb="6">
      <t>セイゲン</t>
    </rPh>
    <rPh sb="10" eb="12">
      <t>シテイ</t>
    </rPh>
    <phoneticPr fontId="3"/>
  </si>
  <si>
    <t>制限有</t>
    <rPh sb="0" eb="2">
      <t>セイゲン</t>
    </rPh>
    <rPh sb="2" eb="3">
      <t>アリ</t>
    </rPh>
    <phoneticPr fontId="3"/>
  </si>
  <si>
    <t>HPのURL</t>
  </si>
  <si>
    <t>ファイアウォール（ＩＰ指定）／通信速度制限（ＩＰ指定）用</t>
    <rPh sb="11" eb="13">
      <t>シテイ</t>
    </rPh>
    <rPh sb="15" eb="17">
      <t>ツウシン</t>
    </rPh>
    <rPh sb="17" eb="19">
      <t>ソクド</t>
    </rPh>
    <rPh sb="19" eb="21">
      <t>セイゲン</t>
    </rPh>
    <rPh sb="24" eb="26">
      <t>シテイ</t>
    </rPh>
    <rPh sb="27" eb="28">
      <t>ヨウ</t>
    </rPh>
    <phoneticPr fontId="3"/>
  </si>
  <si>
    <t>ファイアウォール（IP指定）</t>
    <rPh sb="11" eb="13">
      <t>シテイ</t>
    </rPh>
    <phoneticPr fontId="3"/>
  </si>
  <si>
    <t>ファイアウォールの適用順番</t>
    <rPh sb="9" eb="11">
      <t>テキヨウ</t>
    </rPh>
    <rPh sb="11" eb="13">
      <t>ジュンバン</t>
    </rPh>
    <phoneticPr fontId="3"/>
  </si>
  <si>
    <t>宛先ポート番号</t>
    <rPh sb="0" eb="2">
      <t>アテサキ</t>
    </rPh>
    <rPh sb="5" eb="7">
      <t>バンゴウ</t>
    </rPh>
    <phoneticPr fontId="3"/>
  </si>
  <si>
    <t>宛先アドレス</t>
    <rPh sb="0" eb="2">
      <t>アテサキ</t>
    </rPh>
    <phoneticPr fontId="3"/>
  </si>
  <si>
    <t>通信速度（Mbps)</t>
    <rPh sb="0" eb="2">
      <t>ツウシン</t>
    </rPh>
    <rPh sb="2" eb="4">
      <t>ソクド</t>
    </rPh>
    <phoneticPr fontId="3"/>
  </si>
  <si>
    <t>アプリケーション</t>
  </si>
  <si>
    <t>停止対象</t>
  </si>
  <si>
    <t>例　Gmail</t>
  </si>
  <si>
    <t>Blogging</t>
  </si>
  <si>
    <t>Blogger</t>
  </si>
  <si>
    <t>WordPress</t>
  </si>
  <si>
    <t>Email</t>
  </si>
  <si>
    <t>All Email（以下全て）</t>
  </si>
  <si>
    <t>Gmail</t>
  </si>
  <si>
    <t>Host-based email (POP3/IMAP/SMTP)</t>
  </si>
  <si>
    <t>Hotmail</t>
  </si>
  <si>
    <t>Rackspace Hosted Exchange</t>
  </si>
  <si>
    <t>Web based email</t>
  </si>
  <si>
    <t>Windows Live Hotmail and Outlook</t>
  </si>
  <si>
    <t>Yahoo Mail</t>
  </si>
  <si>
    <t>File sharing</t>
  </si>
  <si>
    <t>All File sharing（以下全て）</t>
  </si>
  <si>
    <t>Apple file sharing</t>
  </si>
  <si>
    <t>Box</t>
  </si>
  <si>
    <t>Dropbox</t>
  </si>
  <si>
    <t>PutLocker.com</t>
  </si>
  <si>
    <t>Windows file sharing</t>
  </si>
  <si>
    <t>Gaming</t>
  </si>
  <si>
    <t>All Gaming（以下全て）</t>
  </si>
  <si>
    <t>Battle.net</t>
  </si>
  <si>
    <t>Big Fish Games</t>
  </si>
  <si>
    <t>GameSpot</t>
  </si>
  <si>
    <t>IGN</t>
  </si>
  <si>
    <t>Miniclip</t>
  </si>
  <si>
    <t>PlayStation</t>
  </si>
  <si>
    <t>pogo.com</t>
  </si>
  <si>
    <t>Steam</t>
  </si>
  <si>
    <t>World of Warcraft</t>
  </si>
  <si>
    <t>Xbox LIVE</t>
  </si>
  <si>
    <t>Zynga</t>
  </si>
  <si>
    <t>News</t>
  </si>
  <si>
    <t>All News（以下全て）</t>
  </si>
  <si>
    <t>CNN</t>
  </si>
  <si>
    <t>Fox News</t>
  </si>
  <si>
    <t>Gizmodo</t>
  </si>
  <si>
    <t>MSN</t>
  </si>
  <si>
    <t>New York Times</t>
  </si>
  <si>
    <t>sina.com.cn</t>
  </si>
  <si>
    <t>TechCrunch</t>
  </si>
  <si>
    <t>turner.com</t>
  </si>
  <si>
    <t>Backblaze</t>
  </si>
  <si>
    <t>Carbonite</t>
  </si>
  <si>
    <t>IBackup</t>
  </si>
  <si>
    <t>BitTorrent</t>
  </si>
  <si>
    <t>DC++</t>
  </si>
  <si>
    <t>eDonkey</t>
  </si>
  <si>
    <t>Encrypted P2P</t>
  </si>
  <si>
    <t>Gnutella</t>
  </si>
  <si>
    <t>Kazaa</t>
  </si>
  <si>
    <t>Social web &amp; photo sharing</t>
  </si>
  <si>
    <t>All Social web &amp; photo sharing（以下全て）</t>
  </si>
  <si>
    <t>Facebook</t>
  </si>
  <si>
    <t>Flickr</t>
  </si>
  <si>
    <t>ImageShack</t>
  </si>
  <si>
    <t>img.ly</t>
  </si>
  <si>
    <t>imgur.com</t>
  </si>
  <si>
    <t>Instagram</t>
  </si>
  <si>
    <t>MySpace</t>
  </si>
  <si>
    <t>photobucket.com</t>
  </si>
  <si>
    <t>Picasa</t>
  </si>
  <si>
    <t>Pinterest</t>
  </si>
  <si>
    <t>smugmug</t>
  </si>
  <si>
    <t>twitpic</t>
  </si>
  <si>
    <t>Twitter</t>
  </si>
  <si>
    <t>Yelp</t>
  </si>
  <si>
    <t>yfrog</t>
  </si>
  <si>
    <t>Software &amp; anti-virus updates</t>
  </si>
  <si>
    <t>All Software &amp; anti-virus updates（以下全て）</t>
  </si>
  <si>
    <t>Antivirus updates</t>
  </si>
  <si>
    <t>Software updates</t>
  </si>
  <si>
    <t>Sports</t>
  </si>
  <si>
    <t>All Sports（以下全て）</t>
  </si>
  <si>
    <t>CBS Sports</t>
  </si>
  <si>
    <t>ESPN</t>
  </si>
  <si>
    <t>foxsports.com</t>
  </si>
  <si>
    <t>mlb.com</t>
  </si>
  <si>
    <t>Video &amp; music</t>
  </si>
  <si>
    <t>All Video &amp; music（以下全て）</t>
  </si>
  <si>
    <t>blip.tv</t>
  </si>
  <si>
    <t>Dailymotion</t>
  </si>
  <si>
    <t>grooveshark.com</t>
  </si>
  <si>
    <t>hulu.com</t>
  </si>
  <si>
    <t>iTunes</t>
  </si>
  <si>
    <t>last.fm</t>
  </si>
  <si>
    <t>megavideo.com</t>
  </si>
  <si>
    <t>Miscellaneous audio</t>
  </si>
  <si>
    <t>Miscellaneous video</t>
  </si>
  <si>
    <t>Netflix</t>
  </si>
  <si>
    <t>Pandora</t>
  </si>
  <si>
    <t>rdio.com</t>
  </si>
  <si>
    <t>Rhapsody</t>
  </si>
  <si>
    <t>soundcloud.com</t>
  </si>
  <si>
    <t>Spotify</t>
  </si>
  <si>
    <t>ustream.tv</t>
  </si>
  <si>
    <t>Vimeo</t>
  </si>
  <si>
    <t>Xfinity TV</t>
  </si>
  <si>
    <t>YouTube</t>
  </si>
  <si>
    <t>VoIP &amp; video conferencing</t>
  </si>
  <si>
    <t>All VoIP &amp; video conferencing（以下全て）</t>
  </si>
  <si>
    <t>Dropcam</t>
  </si>
  <si>
    <t>SCCP (Skinny Call Control Protocol)</t>
  </si>
  <si>
    <t>SIP (Voice)</t>
  </si>
  <si>
    <t>Skype</t>
  </si>
  <si>
    <t>Vocera</t>
  </si>
  <si>
    <t>WebEx</t>
  </si>
  <si>
    <t>Web file sharing</t>
  </si>
  <si>
    <t>4shared.com</t>
  </si>
  <si>
    <t>download.com</t>
  </si>
  <si>
    <t>Easynews</t>
  </si>
  <si>
    <t>easyshare.com</t>
  </si>
  <si>
    <t>filefactory.com</t>
  </si>
  <si>
    <t>filefront.com</t>
  </si>
  <si>
    <t>filer.com</t>
  </si>
  <si>
    <t>filestube.com</t>
  </si>
  <si>
    <t>gigeshare.com</t>
  </si>
  <si>
    <t>hotfile.com</t>
  </si>
  <si>
    <t>massmirror.com</t>
  </si>
  <si>
    <t>mediafire.com</t>
  </si>
  <si>
    <t>megashare.com</t>
  </si>
  <si>
    <t>megaupload.com</t>
  </si>
  <si>
    <t>RapidShare</t>
  </si>
  <si>
    <t>rapidshare.com</t>
  </si>
  <si>
    <t>thepiratebay.org</t>
  </si>
  <si>
    <t>torrentz.com</t>
  </si>
  <si>
    <t>ultrashare.de</t>
  </si>
  <si>
    <t>upload.com</t>
  </si>
  <si>
    <t>zshare.net</t>
  </si>
  <si>
    <t>通信速度制限（アプリ指定）用</t>
    <rPh sb="0" eb="2">
      <t>ツウシン</t>
    </rPh>
    <rPh sb="2" eb="4">
      <t>ソクド</t>
    </rPh>
    <rPh sb="4" eb="6">
      <t>セイゲン</t>
    </rPh>
    <rPh sb="10" eb="12">
      <t>シテイ</t>
    </rPh>
    <rPh sb="13" eb="14">
      <t>ヨウ</t>
    </rPh>
    <phoneticPr fontId="3"/>
  </si>
  <si>
    <t>停止対象のアプリケーションに「○」を記入してください。</t>
    <rPh sb="0" eb="2">
      <t>テイシ</t>
    </rPh>
    <rPh sb="2" eb="4">
      <t>タイショウ</t>
    </rPh>
    <rPh sb="18" eb="20">
      <t>キニュウ</t>
    </rPh>
    <phoneticPr fontId="3"/>
  </si>
  <si>
    <t xml:space="preserve">通信速度制限対象のアプリケーションに、制限速度（Mbps）を記入してください。（通信速度を1Mに制限する際の例：１）
</t>
    <rPh sb="0" eb="2">
      <t>ツウシン</t>
    </rPh>
    <rPh sb="2" eb="4">
      <t>ソクド</t>
    </rPh>
    <rPh sb="4" eb="6">
      <t>セイゲン</t>
    </rPh>
    <rPh sb="6" eb="8">
      <t>タイショウ</t>
    </rPh>
    <rPh sb="19" eb="21">
      <t>セイゲン</t>
    </rPh>
    <rPh sb="21" eb="23">
      <t>ソクド</t>
    </rPh>
    <rPh sb="30" eb="32">
      <t>キニュウ</t>
    </rPh>
    <rPh sb="40" eb="42">
      <t>ツウシン</t>
    </rPh>
    <rPh sb="42" eb="44">
      <t>ソクド</t>
    </rPh>
    <rPh sb="48" eb="50">
      <t>セイゲン</t>
    </rPh>
    <rPh sb="52" eb="53">
      <t>サイ</t>
    </rPh>
    <rPh sb="54" eb="55">
      <t>レイ</t>
    </rPh>
    <phoneticPr fontId="3"/>
  </si>
  <si>
    <t>ID/パスワードによるユーザ認証（WPA2-EAP)</t>
  </si>
  <si>
    <t>設定項目</t>
  </si>
  <si>
    <t>説明</t>
  </si>
  <si>
    <t>利用者の認証</t>
  </si>
  <si>
    <t>一般的な認証方法です。</t>
  </si>
  <si>
    <t>SSIDあたりの通信速度制限</t>
  </si>
  <si>
    <t>帯域制限有</t>
  </si>
  <si>
    <t>端末あたりの通信速度制限</t>
  </si>
  <si>
    <t>電波のON/OFF</t>
  </si>
  <si>
    <t>指定時間ＯＮ</t>
  </si>
  <si>
    <t>VLAN</t>
  </si>
  <si>
    <t>ON</t>
  </si>
  <si>
    <t>通信不可</t>
  </si>
  <si>
    <t>ＯＮ</t>
  </si>
  <si>
    <t>SSIDごとに、指定したIPアドレス向けの通信をブロックします。</t>
  </si>
  <si>
    <t>SSIDごとに、指定したアプリケーションの利用をブロックします。</t>
  </si>
  <si>
    <t>通信速度制限（ＩＰ指定）</t>
  </si>
  <si>
    <t>通信速度制限（アプリ指定）</t>
  </si>
  <si>
    <t>Webサイト表示
（Webリダイレクト）</t>
  </si>
  <si>
    <t>周波数帯</t>
  </si>
  <si>
    <t>5GHzのみ</t>
  </si>
  <si>
    <t>非表示</t>
  </si>
  <si>
    <t>チャネル番号</t>
    <rPh sb="4" eb="6">
      <t>バンゴウ</t>
    </rPh>
    <phoneticPr fontId="3"/>
  </si>
  <si>
    <t>20MHz固定</t>
    <rPh sb="5" eb="7">
      <t>コテイ</t>
    </rPh>
    <phoneticPr fontId="3"/>
  </si>
  <si>
    <t>ON   VLAN番号</t>
    <rPh sb="9" eb="11">
      <t>バンゴウ</t>
    </rPh>
    <phoneticPr fontId="3"/>
  </si>
  <si>
    <t>無線チャネル</t>
    <rPh sb="0" eb="2">
      <t>ムセン</t>
    </rPh>
    <phoneticPr fontId="3"/>
  </si>
  <si>
    <t>自動選択</t>
    <rPh sb="0" eb="2">
      <t>ジドウ</t>
    </rPh>
    <rPh sb="2" eb="4">
      <t>センタク</t>
    </rPh>
    <phoneticPr fontId="3"/>
  </si>
  <si>
    <t>チャネル固定</t>
    <rPh sb="4" eb="6">
      <t>コテイ</t>
    </rPh>
    <phoneticPr fontId="3"/>
  </si>
  <si>
    <t>Ｗｉ-Ｆｉネットワークの一覧にSSIDを表示しません。
SSIDを第三者に見せない事で、Ｗｉ-Ｆｉのセキュリティを高めます。
モバイル端末は、SSIDを手動設定する必要があります。</t>
  </si>
  <si>
    <t>端末あたりの通信速度（Mbps単位）を制限します。
本機能により、一部の端末が通信を占有する事を防げます。</t>
  </si>
  <si>
    <t>SSIDごとに、干渉が発生しやすい2.4GHz周波数帯の電波をオフに設定できます。
※5GHzを使用できないモバイル端末は、無線接続ができなくなります。</t>
  </si>
  <si>
    <t>SSIDあたりの通信速度を制限します。（Mbps単位）
マルチSSIDを使っている際に、特定SSIDが通信を占有する事を防げます。</t>
  </si>
  <si>
    <t>SSIDごとに、指定したIPアドレス向けの通信速度を制限します。
（Mbps単位/最大設定速度2000Mbps）</t>
  </si>
  <si>
    <t>SSIDごとに、指定したアプリケーションの通信速度を制限します。
（Mbps単位/最大設定速度2000Mbps）</t>
  </si>
  <si>
    <t>無線チャネル (2.4GHz)</t>
    <rPh sb="0" eb="2">
      <t>ムセン</t>
    </rPh>
    <phoneticPr fontId="3"/>
  </si>
  <si>
    <t>自動選択(W52のみ)</t>
    <rPh sb="0" eb="2">
      <t>ジドウ</t>
    </rPh>
    <rPh sb="2" eb="4">
      <t>センタク</t>
    </rPh>
    <phoneticPr fontId="3"/>
  </si>
  <si>
    <t>自動選択(W52/W53/W56)</t>
    <rPh sb="0" eb="2">
      <t>ジドウ</t>
    </rPh>
    <rPh sb="2" eb="4">
      <t>センタク</t>
    </rPh>
    <phoneticPr fontId="3"/>
  </si>
  <si>
    <t>無線帯域幅</t>
    <rPh sb="0" eb="2">
      <t>ムセン</t>
    </rPh>
    <rPh sb="2" eb="4">
      <t>タイイキ</t>
    </rPh>
    <rPh sb="4" eb="5">
      <t>ハバ</t>
    </rPh>
    <phoneticPr fontId="3"/>
  </si>
  <si>
    <t>電波出力自動調整</t>
    <rPh sb="0" eb="2">
      <t>デンパ</t>
    </rPh>
    <rPh sb="2" eb="4">
      <t>シュツリョク</t>
    </rPh>
    <rPh sb="4" eb="6">
      <t>ジドウ</t>
    </rPh>
    <rPh sb="6" eb="8">
      <t>チョウセイ</t>
    </rPh>
    <phoneticPr fontId="3"/>
  </si>
  <si>
    <t>1つ記入 （4の倍数のチャネルのみ設定可能です）。</t>
    <rPh sb="2" eb="4">
      <t>キニュウ</t>
    </rPh>
    <rPh sb="8" eb="10">
      <t>バイスウ</t>
    </rPh>
    <rPh sb="17" eb="19">
      <t>セッテイ</t>
    </rPh>
    <rPh sb="19" eb="21">
      <t>カノウ</t>
    </rPh>
    <phoneticPr fontId="3"/>
  </si>
  <si>
    <t>自動的に他のチャネルに変更します。</t>
    <rPh sb="4" eb="5">
      <t>タ</t>
    </rPh>
    <rPh sb="11" eb="13">
      <t>ヘンコウ</t>
    </rPh>
    <phoneticPr fontId="3"/>
  </si>
  <si>
    <t>52～140を設定した場合、気象レーダー等を検出すると</t>
    <rPh sb="7" eb="9">
      <t>セッテイ</t>
    </rPh>
    <rPh sb="11" eb="13">
      <t>バアイ</t>
    </rPh>
    <rPh sb="14" eb="16">
      <t>キショウ</t>
    </rPh>
    <rPh sb="20" eb="21">
      <t>トウ</t>
    </rPh>
    <rPh sb="22" eb="24">
      <t>ケンシュツ</t>
    </rPh>
    <phoneticPr fontId="3"/>
  </si>
  <si>
    <t>SSIDの表示</t>
  </si>
  <si>
    <t>設定するSSID名</t>
  </si>
  <si>
    <t>プライベートIPアドレスへの通信</t>
  </si>
  <si>
    <t>Wi-Fiアクセスポイント装置のLAN側ポートで、VLAN（802.1q）が動作します。
指定のSSIDと指定のVLAN番号が括り付けられます。
VLANを活用している有線LANと同一ポリシーで、無線LANを使えます。</t>
  </si>
  <si>
    <t>Wi-Fi通信で使用する無線電波の帯域幅を狭くして干渉を減らします。
※Wi-Fi通信の最大通信速度が低下します。</t>
    <rPh sb="5" eb="7">
      <t>ツウシン</t>
    </rPh>
    <rPh sb="8" eb="10">
      <t>シヨウ</t>
    </rPh>
    <rPh sb="12" eb="14">
      <t>ムセン</t>
    </rPh>
    <rPh sb="14" eb="16">
      <t>デンパ</t>
    </rPh>
    <rPh sb="17" eb="19">
      <t>タイイキ</t>
    </rPh>
    <rPh sb="19" eb="20">
      <t>ハバ</t>
    </rPh>
    <rPh sb="21" eb="22">
      <t>セマ</t>
    </rPh>
    <rPh sb="25" eb="27">
      <t>カンショウ</t>
    </rPh>
    <rPh sb="28" eb="29">
      <t>ヘ</t>
    </rPh>
    <rPh sb="41" eb="43">
      <t>ツウシン</t>
    </rPh>
    <rPh sb="44" eb="46">
      <t>サイダイ</t>
    </rPh>
    <rPh sb="46" eb="48">
      <t>ツウシン</t>
    </rPh>
    <rPh sb="48" eb="50">
      <t>ソクド</t>
    </rPh>
    <rPh sb="51" eb="53">
      <t>テイカ</t>
    </rPh>
    <phoneticPr fontId="3"/>
  </si>
  <si>
    <t>Wi-Fi通信で使用する無線チャネルを、ご指定のチャネル番号に固定します。
※ただし5GHzのW53(52～64ch)、W56(100～140ch)では、気象レーダー等を検出するとDFS(Dynamic Frequency Selection)により自動的に他のチャネルに変更します。</t>
    <rPh sb="5" eb="7">
      <t>ツウシン</t>
    </rPh>
    <rPh sb="8" eb="10">
      <t>シヨウ</t>
    </rPh>
    <rPh sb="12" eb="14">
      <t>ムセン</t>
    </rPh>
    <rPh sb="21" eb="23">
      <t>シテイ</t>
    </rPh>
    <rPh sb="28" eb="30">
      <t>バンゴウ</t>
    </rPh>
    <rPh sb="31" eb="33">
      <t>コテイ</t>
    </rPh>
    <rPh sb="77" eb="79">
      <t>キショウ</t>
    </rPh>
    <rPh sb="83" eb="84">
      <t>トウ</t>
    </rPh>
    <rPh sb="85" eb="87">
      <t>ケンシュツ</t>
    </rPh>
    <rPh sb="125" eb="128">
      <t>ジドウテキ</t>
    </rPh>
    <rPh sb="129" eb="130">
      <t>タ</t>
    </rPh>
    <rPh sb="136" eb="138">
      <t>ヘンコウ</t>
    </rPh>
    <phoneticPr fontId="3"/>
  </si>
  <si>
    <t>5GHzで自動選択する無線チャネルをW52(36,40,44,48ch)のいずれかに限定します。
DFS(Dynamic Frequency Selection)のチャネル変更によるWi-Fi通信の一時的な切断を回避することができます。</t>
  </si>
  <si>
    <t>記入が必要な別紙</t>
    <rPh sb="0" eb="2">
      <t>キニュウ</t>
    </rPh>
    <rPh sb="3" eb="5">
      <t>ヒツヨウ</t>
    </rPh>
    <rPh sb="6" eb="8">
      <t>ベッシ</t>
    </rPh>
    <phoneticPr fontId="3"/>
  </si>
  <si>
    <t>注文種別</t>
    <rPh sb="0" eb="4">
      <t>チュウモンシュベツ</t>
    </rPh>
    <phoneticPr fontId="3"/>
  </si>
  <si>
    <t>月</t>
    <rPh sb="0" eb="1">
      <t>ガツ</t>
    </rPh>
    <phoneticPr fontId="3"/>
  </si>
  <si>
    <t>有無</t>
    <rPh sb="0" eb="2">
      <t>ウム</t>
    </rPh>
    <phoneticPr fontId="3"/>
  </si>
  <si>
    <t>有</t>
    <rPh sb="0" eb="1">
      <t>ア</t>
    </rPh>
    <phoneticPr fontId="3"/>
  </si>
  <si>
    <t>無</t>
    <rPh sb="0" eb="1">
      <t>ナ</t>
    </rPh>
    <phoneticPr fontId="3"/>
  </si>
  <si>
    <t>Wi-Fi設定の説明</t>
    <rPh sb="5" eb="7">
      <t>セッテイ</t>
    </rPh>
    <rPh sb="8" eb="10">
      <t>セツメイ</t>
    </rPh>
    <phoneticPr fontId="3"/>
  </si>
  <si>
    <t>設定内容</t>
    <rPh sb="0" eb="2">
      <t>セッテイ</t>
    </rPh>
    <rPh sb="2" eb="4">
      <t>ナイヨウ</t>
    </rPh>
    <phoneticPr fontId="3"/>
  </si>
  <si>
    <t>SSID毎の詳細設定</t>
    <rPh sb="4" eb="5">
      <t>ゴト</t>
    </rPh>
    <rPh sb="6" eb="8">
      <t>ショウサイ</t>
    </rPh>
    <rPh sb="8" eb="10">
      <t>セッテイ</t>
    </rPh>
    <phoneticPr fontId="3"/>
  </si>
  <si>
    <t>■選択して下さい■</t>
    <rPh sb="1" eb="3">
      <t>センタク</t>
    </rPh>
    <rPh sb="5" eb="6">
      <t>クダ</t>
    </rPh>
    <phoneticPr fontId="3"/>
  </si>
  <si>
    <t>詳細</t>
    <rPh sb="0" eb="2">
      <t>ショウサイ</t>
    </rPh>
    <phoneticPr fontId="3"/>
  </si>
  <si>
    <t>詳細な設定を行なう場合、以下を記入してください</t>
    <rPh sb="0" eb="2">
      <t>ショウサイ</t>
    </rPh>
    <rPh sb="3" eb="5">
      <t>セッテイ</t>
    </rPh>
    <rPh sb="6" eb="7">
      <t>オコ</t>
    </rPh>
    <rPh sb="9" eb="11">
      <t>バアイ</t>
    </rPh>
    <rPh sb="12" eb="14">
      <t>イカ</t>
    </rPh>
    <rPh sb="15" eb="17">
      <t>キニュウ</t>
    </rPh>
    <phoneticPr fontId="3"/>
  </si>
  <si>
    <t>SSID毎の詳細設定(ハイエンド)</t>
    <rPh sb="4" eb="5">
      <t>ゴト</t>
    </rPh>
    <rPh sb="6" eb="8">
      <t>ショウサイ</t>
    </rPh>
    <rPh sb="8" eb="10">
      <t>セッテイ</t>
    </rPh>
    <phoneticPr fontId="3"/>
  </si>
  <si>
    <t>SSID毎の詳細設定(ベーシック)</t>
    <rPh sb="4" eb="5">
      <t>ゴト</t>
    </rPh>
    <rPh sb="6" eb="8">
      <t>ショウサイ</t>
    </rPh>
    <rPh sb="8" eb="10">
      <t>セッテイ</t>
    </rPh>
    <phoneticPr fontId="3"/>
  </si>
  <si>
    <t>□</t>
  </si>
  <si>
    <t>ポリシー</t>
  </si>
  <si>
    <t>プロトコル</t>
  </si>
  <si>
    <t>パスワードを記入（数字および a～f で26文字以内）</t>
    <rPh sb="6" eb="8">
      <t>キニュウ</t>
    </rPh>
    <rPh sb="9" eb="11">
      <t>スウジ</t>
    </rPh>
    <rPh sb="22" eb="24">
      <t>モジ</t>
    </rPh>
    <rPh sb="24" eb="26">
      <t>イナイ</t>
    </rPh>
    <phoneticPr fontId="3"/>
  </si>
  <si>
    <t>Wi-Fiへ接続時、
任意のWebサイトを表示
（Webリダイレクト）</t>
    <rPh sb="11" eb="13">
      <t>ニンイ</t>
    </rPh>
    <rPh sb="21" eb="23">
      <t>ヒョウジ</t>
    </rPh>
    <phoneticPr fontId="3"/>
  </si>
  <si>
    <t>AP別のSSID設定(ハイエンド/ハイエンドEx)</t>
    <rPh sb="2" eb="3">
      <t>ベツ</t>
    </rPh>
    <rPh sb="8" eb="10">
      <t>セッテイ</t>
    </rPh>
    <phoneticPr fontId="3"/>
  </si>
  <si>
    <t>SSID毎の詳細設定(ライト)</t>
    <rPh sb="4" eb="5">
      <t>ゴト</t>
    </rPh>
    <rPh sb="6" eb="8">
      <t>ショウサイ</t>
    </rPh>
    <rPh sb="8" eb="10">
      <t>セッテイ</t>
    </rPh>
    <phoneticPr fontId="3"/>
  </si>
  <si>
    <t>AP別のSSID設定(ベーシック/ライト)</t>
    <rPh sb="2" eb="3">
      <t>ベツ</t>
    </rPh>
    <rPh sb="8" eb="10">
      <t>セッテイ</t>
    </rPh>
    <phoneticPr fontId="3"/>
  </si>
  <si>
    <t>設定するSSID名</t>
  </si>
  <si>
    <t>（</t>
  </si>
  <si>
    <t>）</t>
  </si>
  <si>
    <t>常時ON　【標準設定】</t>
    <rPh sb="0" eb="2">
      <t>ジョウジ</t>
    </rPh>
    <phoneticPr fontId="3"/>
  </si>
  <si>
    <t>OFF</t>
  </si>
  <si>
    <t>OFF　【標準設定】</t>
    <rPh sb="5" eb="7">
      <t>ヒョウジュン</t>
    </rPh>
    <rPh sb="7" eb="9">
      <t>セッテイ</t>
    </rPh>
    <phoneticPr fontId="3"/>
  </si>
  <si>
    <t>周波数帯</t>
    <rPh sb="0" eb="3">
      <t>シュウハスウ</t>
    </rPh>
    <rPh sb="3" eb="4">
      <t>タイ</t>
    </rPh>
    <phoneticPr fontId="3"/>
  </si>
  <si>
    <t>2.4GHz+5GHzデュアルバンド</t>
  </si>
  <si>
    <t>5GHzのみ</t>
  </si>
  <si>
    <t>2.4GHz+5GHzデュアルバンド　【標準設定】</t>
  </si>
  <si>
    <t>※MACアドレス認証との同時使用不可</t>
    <rPh sb="8" eb="10">
      <t>ニンショウ</t>
    </rPh>
    <rPh sb="12" eb="14">
      <t>ドウジ</t>
    </rPh>
    <rPh sb="14" eb="16">
      <t>シヨウ</t>
    </rPh>
    <rPh sb="16" eb="18">
      <t>フカ</t>
    </rPh>
    <phoneticPr fontId="3"/>
  </si>
  <si>
    <t>OFF　【標準設定】</t>
  </si>
  <si>
    <t>自動選択　【標準設定】</t>
    <rPh sb="0" eb="2">
      <t>ジドウ</t>
    </rPh>
    <rPh sb="2" eb="4">
      <t>センタク</t>
    </rPh>
    <phoneticPr fontId="3"/>
  </si>
  <si>
    <t>無線帯域幅 (5GHz)</t>
    <rPh sb="0" eb="2">
      <t>ムセン</t>
    </rPh>
    <rPh sb="2" eb="4">
      <t>タイイキ</t>
    </rPh>
    <rPh sb="4" eb="5">
      <t>ハバ</t>
    </rPh>
    <phoneticPr fontId="3"/>
  </si>
  <si>
    <t>自動選択(20/40/80MHz)</t>
    <rPh sb="0" eb="2">
      <t>ジドウ</t>
    </rPh>
    <rPh sb="2" eb="4">
      <t>センタク</t>
    </rPh>
    <phoneticPr fontId="3"/>
  </si>
  <si>
    <t>フリガナ</t>
  </si>
  <si>
    <t>＠</t>
  </si>
  <si>
    <t>変更後の
サポート情報送付先
メールアドレス</t>
    <rPh sb="0" eb="2">
      <t>ヘンコウ</t>
    </rPh>
    <rPh sb="2" eb="3">
      <t>ゴ</t>
    </rPh>
    <rPh sb="9" eb="11">
      <t>ジョウホウ</t>
    </rPh>
    <rPh sb="11" eb="13">
      <t>ソウフ</t>
    </rPh>
    <rPh sb="13" eb="14">
      <t>サキ</t>
    </rPh>
    <phoneticPr fontId="4"/>
  </si>
  <si>
    <t>－</t>
  </si>
  <si>
    <t>日中の連絡先
電話番号</t>
    <rPh sb="0" eb="2">
      <t>ニッチュウ</t>
    </rPh>
    <rPh sb="3" eb="5">
      <t>レンラク</t>
    </rPh>
    <rPh sb="5" eb="6">
      <t>サキ</t>
    </rPh>
    <rPh sb="7" eb="9">
      <t>デンワ</t>
    </rPh>
    <rPh sb="9" eb="11">
      <t>バンゴウ</t>
    </rPh>
    <phoneticPr fontId="4"/>
  </si>
  <si>
    <t>氏名</t>
    <rPh sb="0" eb="2">
      <t>シメイ</t>
    </rPh>
    <phoneticPr fontId="4"/>
  </si>
  <si>
    <t>部署名</t>
    <rPh sb="0" eb="2">
      <t>ブショ</t>
    </rPh>
    <rPh sb="2" eb="3">
      <t>メイ</t>
    </rPh>
    <phoneticPr fontId="4"/>
  </si>
  <si>
    <t>変更後の連絡先</t>
    <rPh sb="0" eb="2">
      <t>ヘンコウ</t>
    </rPh>
    <rPh sb="2" eb="3">
      <t>ゴ</t>
    </rPh>
    <rPh sb="4" eb="7">
      <t>レンラクサキ</t>
    </rPh>
    <phoneticPr fontId="4"/>
  </si>
  <si>
    <t>連絡先の変更</t>
    <rPh sb="0" eb="2">
      <t>レンラク</t>
    </rPh>
    <rPh sb="2" eb="3">
      <t>サキ</t>
    </rPh>
    <rPh sb="4" eb="6">
      <t>ヘンコウ</t>
    </rPh>
    <phoneticPr fontId="4"/>
  </si>
  <si>
    <t>連絡先変更</t>
    <rPh sb="0" eb="3">
      <t>レンラクサキ</t>
    </rPh>
    <rPh sb="3" eb="5">
      <t>ヘンコウ</t>
    </rPh>
    <phoneticPr fontId="3"/>
  </si>
  <si>
    <t>SSID設定変更</t>
    <rPh sb="4" eb="6">
      <t>セッテイ</t>
    </rPh>
    <rPh sb="6" eb="8">
      <t>ヘンコウ</t>
    </rPh>
    <phoneticPr fontId="3"/>
  </si>
  <si>
    <t>■選択して下さい■</t>
    <rPh sb="1" eb="3">
      <t>センタク</t>
    </rPh>
    <rPh sb="5" eb="6">
      <t>クダ</t>
    </rPh>
    <phoneticPr fontId="3"/>
  </si>
  <si>
    <t>詳細設定希望</t>
    <rPh sb="0" eb="4">
      <t>ショウサイセッテイ</t>
    </rPh>
    <rPh sb="4" eb="6">
      <t>キボウ</t>
    </rPh>
    <phoneticPr fontId="3"/>
  </si>
  <si>
    <t>日</t>
  </si>
  <si>
    <t>月</t>
  </si>
  <si>
    <t>年</t>
  </si>
  <si>
    <t>西暦</t>
    <rPh sb="0" eb="2">
      <t>セイレキ</t>
    </rPh>
    <phoneticPr fontId="3"/>
  </si>
  <si>
    <t>設定変更希望日</t>
    <rPh sb="0" eb="2">
      <t>セッテイ</t>
    </rPh>
    <rPh sb="2" eb="4">
      <t>ヘンコウ</t>
    </rPh>
    <rPh sb="4" eb="6">
      <t>キボウ</t>
    </rPh>
    <rPh sb="6" eb="7">
      <t>ヒ</t>
    </rPh>
    <phoneticPr fontId="4"/>
  </si>
  <si>
    <t>ご契約ID</t>
    <rPh sb="1" eb="3">
      <t>ケイヤク</t>
    </rPh>
    <phoneticPr fontId="4"/>
  </si>
  <si>
    <t>ご利用者名
（法人名）</t>
    <rPh sb="1" eb="4">
      <t>リヨウシャ</t>
    </rPh>
    <rPh sb="4" eb="5">
      <t>メイ</t>
    </rPh>
    <rPh sb="7" eb="9">
      <t>ホウジン</t>
    </rPh>
    <rPh sb="9" eb="10">
      <t>メイ</t>
    </rPh>
    <phoneticPr fontId="4"/>
  </si>
  <si>
    <t>注文種別</t>
    <rPh sb="0" eb="4">
      <t>チュウモンシュベツ</t>
    </rPh>
    <phoneticPr fontId="3"/>
  </si>
  <si>
    <t>希望しない(本依頼書と別紙①～②を記載・送付してください)</t>
    <rPh sb="0" eb="2">
      <t>キボウ</t>
    </rPh>
    <rPh sb="6" eb="7">
      <t>ホン</t>
    </rPh>
    <rPh sb="7" eb="10">
      <t>イライショ</t>
    </rPh>
    <rPh sb="11" eb="13">
      <t>ベッシ</t>
    </rPh>
    <rPh sb="17" eb="19">
      <t>キサイ</t>
    </rPh>
    <rPh sb="20" eb="22">
      <t>ソウフ</t>
    </rPh>
    <phoneticPr fontId="3"/>
  </si>
  <si>
    <t>設定内容に応じて別紙を記載してください。</t>
    <rPh sb="0" eb="2">
      <t>セッテイ</t>
    </rPh>
    <rPh sb="2" eb="4">
      <t>ナイヨウ</t>
    </rPh>
    <rPh sb="5" eb="6">
      <t>オウ</t>
    </rPh>
    <rPh sb="8" eb="10">
      <t>ベッシ</t>
    </rPh>
    <rPh sb="11" eb="13">
      <t>キサイ</t>
    </rPh>
    <phoneticPr fontId="3"/>
  </si>
  <si>
    <t>本様式は詳細設定を希望する場合に用いる申込書です。設定変更依頼書と合わせて記載・送付してください。</t>
    <rPh sb="0" eb="1">
      <t>ホン</t>
    </rPh>
    <rPh sb="1" eb="3">
      <t>ヨウシキ</t>
    </rPh>
    <rPh sb="4" eb="6">
      <t>ショウサイ</t>
    </rPh>
    <rPh sb="6" eb="8">
      <t>セッテイ</t>
    </rPh>
    <rPh sb="9" eb="11">
      <t>キボウ</t>
    </rPh>
    <rPh sb="13" eb="15">
      <t>バアイ</t>
    </rPh>
    <rPh sb="16" eb="17">
      <t>モチ</t>
    </rPh>
    <rPh sb="19" eb="22">
      <t>モウシコミショ</t>
    </rPh>
    <rPh sb="25" eb="27">
      <t>セッテイ</t>
    </rPh>
    <rPh sb="27" eb="29">
      <t>ヘンコウ</t>
    </rPh>
    <rPh sb="29" eb="32">
      <t>イライショ</t>
    </rPh>
    <rPh sb="33" eb="34">
      <t>ア</t>
    </rPh>
    <rPh sb="37" eb="39">
      <t>キサイ</t>
    </rPh>
    <rPh sb="40" eb="42">
      <t>ソウフ</t>
    </rPh>
    <phoneticPr fontId="3"/>
  </si>
  <si>
    <t>契約ID</t>
    <rPh sb="0" eb="2">
      <t>ケイヤク</t>
    </rPh>
    <phoneticPr fontId="4"/>
  </si>
  <si>
    <t>設定項目</t>
    <rPh sb="0" eb="2">
      <t>セッテイ</t>
    </rPh>
    <rPh sb="2" eb="4">
      <t>コウモク</t>
    </rPh>
    <phoneticPr fontId="4"/>
  </si>
  <si>
    <t>標準設定</t>
  </si>
  <si>
    <t>設定変更</t>
    <rPh sb="0" eb="2">
      <t>セッテイ</t>
    </rPh>
    <rPh sb="2" eb="4">
      <t>ヘンコウ</t>
    </rPh>
    <phoneticPr fontId="4"/>
  </si>
  <si>
    <t>ダッシュボードのNW名</t>
    <rPh sb="10" eb="11">
      <t>メイ</t>
    </rPh>
    <phoneticPr fontId="4"/>
  </si>
  <si>
    <t>契約IDがWOW1234567890の場合
WOW1234567890-001</t>
    <rPh sb="0" eb="2">
      <t>ケイヤク</t>
    </rPh>
    <rPh sb="19" eb="21">
      <t>バアイ</t>
    </rPh>
    <phoneticPr fontId="4"/>
  </si>
  <si>
    <t>--WOW○○○○○○○○○○</t>
  </si>
  <si>
    <t>※　左側が自由記述欄。--WOW・・・後ろに入れさせていただきます</t>
    <rPh sb="2" eb="4">
      <t>ヒダリガワ</t>
    </rPh>
    <rPh sb="5" eb="7">
      <t>ジユウ</t>
    </rPh>
    <rPh sb="7" eb="9">
      <t>キジュツ</t>
    </rPh>
    <rPh sb="9" eb="10">
      <t>ラン</t>
    </rPh>
    <rPh sb="19" eb="20">
      <t>ウシ</t>
    </rPh>
    <rPh sb="22" eb="23">
      <t>イ</t>
    </rPh>
    <phoneticPr fontId="4"/>
  </si>
  <si>
    <t>例：　Osaka--WOW123456789　</t>
  </si>
  <si>
    <t>※入力可能文字：半角英数及び記号（. @ # _ -）</t>
  </si>
  <si>
    <t>契約ID(NW名)</t>
    <rPh sb="0" eb="2">
      <t>ケイヤク</t>
    </rPh>
    <rPh sb="7" eb="8">
      <t>メイ</t>
    </rPh>
    <phoneticPr fontId="4"/>
  </si>
  <si>
    <t>変更したい名前</t>
    <rPh sb="0" eb="2">
      <t>ヘンコウ</t>
    </rPh>
    <rPh sb="5" eb="7">
      <t>ナマエ</t>
    </rPh>
    <phoneticPr fontId="4"/>
  </si>
  <si>
    <t>--WOW○○○○○○○○○○</t>
  </si>
  <si>
    <t>--WOW○○○○○○○○○○</t>
  </si>
  <si>
    <t>--WOW○○○○○○○○○○</t>
  </si>
  <si>
    <t>--WOW○○○○○○○○○○</t>
  </si>
  <si>
    <t>APID</t>
  </si>
  <si>
    <t>AP名</t>
    <rPh sb="2" eb="3">
      <t>メイ</t>
    </rPh>
    <phoneticPr fontId="4"/>
  </si>
  <si>
    <t>001-001</t>
  </si>
  <si>
    <t>AP-ID</t>
  </si>
  <si>
    <t>AP-ID</t>
  </si>
  <si>
    <t>AP-ID</t>
  </si>
  <si>
    <t>AP-ID</t>
  </si>
  <si>
    <t>AP-ID</t>
  </si>
  <si>
    <t>MACアドレス認証端末の追加・削除</t>
    <rPh sb="7" eb="9">
      <t>ニンショウ</t>
    </rPh>
    <rPh sb="9" eb="11">
      <t>タンマツ</t>
    </rPh>
    <rPh sb="12" eb="14">
      <t>ツイカ</t>
    </rPh>
    <rPh sb="15" eb="17">
      <t>サクジョ</t>
    </rPh>
    <phoneticPr fontId="4"/>
  </si>
  <si>
    <t>MACアドレス情報</t>
    <rPh sb="7" eb="9">
      <t>ジョウホウ</t>
    </rPh>
    <phoneticPr fontId="4"/>
  </si>
  <si>
    <t>追加/削除</t>
    <rPh sb="0" eb="2">
      <t>ツイカ</t>
    </rPh>
    <rPh sb="3" eb="5">
      <t>サクジョ</t>
    </rPh>
    <phoneticPr fontId="4"/>
  </si>
  <si>
    <t>ID（メールアドレス）</t>
  </si>
  <si>
    <t>パスワード※</t>
  </si>
  <si>
    <t xml:space="preserve">例　０１：２３：４５：６７：８９：ａｂ </t>
  </si>
  <si>
    <t>追加</t>
  </si>
  <si>
    <t>例　ntt@east.ntt.co.jp</t>
  </si>
  <si>
    <t>例　abcd1234</t>
    <rPh sb="0" eb="1">
      <t>レイ</t>
    </rPh>
    <phoneticPr fontId="4"/>
  </si>
  <si>
    <t>削除</t>
  </si>
  <si>
    <t>選択してください</t>
  </si>
  <si>
    <t>　</t>
  </si>
  <si>
    <t>例　〇</t>
  </si>
  <si>
    <t>Health care</t>
  </si>
  <si>
    <t>All Web file sharing（以下全て）</t>
  </si>
  <si>
    <t>All Health care（以下全て）</t>
  </si>
  <si>
    <t>All Blogging</t>
  </si>
  <si>
    <t>Allscripts</t>
  </si>
  <si>
    <t>Cerner</t>
  </si>
  <si>
    <t>CureMD</t>
  </si>
  <si>
    <t>Epic EHR</t>
  </si>
  <si>
    <t>GE Healthcare</t>
  </si>
  <si>
    <t>McKesson</t>
  </si>
  <si>
    <t>Line</t>
  </si>
  <si>
    <t>Web payments</t>
  </si>
  <si>
    <t>All Web payments（以下全て）</t>
  </si>
  <si>
    <t>Intuit</t>
  </si>
  <si>
    <t>Lightspeed Retail POS</t>
  </si>
  <si>
    <t>LivePOS</t>
  </si>
  <si>
    <t>PayPal</t>
  </si>
  <si>
    <t>Snapchat</t>
  </si>
  <si>
    <t>PayU</t>
  </si>
  <si>
    <t>ShopKeep</t>
  </si>
  <si>
    <t>Square</t>
  </si>
  <si>
    <t>Stripe</t>
  </si>
  <si>
    <t>Databases &amp; cloud services</t>
  </si>
  <si>
    <t>Mega</t>
  </si>
  <si>
    <t>All Databases &amp; cloud services（以下全て）</t>
  </si>
  <si>
    <t>Microsoft OneDrive</t>
  </si>
  <si>
    <t>Amazon RDS</t>
  </si>
  <si>
    <t>Amazon Redshift</t>
  </si>
  <si>
    <t>Azure</t>
  </si>
  <si>
    <t>IBM Cloud</t>
  </si>
  <si>
    <t>SAP Cloud Platform</t>
  </si>
  <si>
    <t>nhl.com</t>
  </si>
  <si>
    <t>SAP Hana</t>
  </si>
  <si>
    <t>Advertisings</t>
  </si>
  <si>
    <t>Blizzard</t>
  </si>
  <si>
    <t>Security</t>
  </si>
  <si>
    <t>All Advertisings（以下全て）</t>
  </si>
  <si>
    <t>All Security（以下全て）</t>
  </si>
  <si>
    <t>Advertising.com</t>
  </si>
  <si>
    <t>BBC iPlayer</t>
  </si>
  <si>
    <t>avast</t>
  </si>
  <si>
    <t>AppNexus</t>
  </si>
  <si>
    <t>DigiCert</t>
  </si>
  <si>
    <t>Brightroll</t>
  </si>
  <si>
    <t>Productivity</t>
  </si>
  <si>
    <t>DoubleVerify</t>
  </si>
  <si>
    <t>All Productivity（以下全て）</t>
  </si>
  <si>
    <t>Google advertising</t>
  </si>
  <si>
    <t>HBO GO</t>
  </si>
  <si>
    <t>Adobe Creative Cloud</t>
  </si>
  <si>
    <t>Integral Ad Science</t>
  </si>
  <si>
    <t>Sharepoint</t>
  </si>
  <si>
    <t>LKQD</t>
  </si>
  <si>
    <t>Simphony.NET</t>
  </si>
  <si>
    <t>moatads</t>
  </si>
  <si>
    <t>Slack</t>
  </si>
  <si>
    <t>mopub</t>
  </si>
  <si>
    <t>Windows Live Office</t>
  </si>
  <si>
    <t>OpenX</t>
  </si>
  <si>
    <t>Windows Office365</t>
  </si>
  <si>
    <t>Pubmatic</t>
  </si>
  <si>
    <t>ABC News</t>
  </si>
  <si>
    <t>Remote monitoring &amp; management</t>
  </si>
  <si>
    <t>SpringServe</t>
  </si>
  <si>
    <t>All Remote monitoring &amp;　management（以下全て）</t>
  </si>
  <si>
    <t>Niconico</t>
  </si>
  <si>
    <t>auvik</t>
  </si>
  <si>
    <t>Citrix ICA</t>
  </si>
  <si>
    <t>Citrix Online</t>
  </si>
  <si>
    <t>Marconet</t>
  </si>
  <si>
    <t>MyRMM</t>
  </si>
  <si>
    <t>Remote desktop</t>
  </si>
  <si>
    <t>Business management</t>
  </si>
  <si>
    <t>Online backup</t>
  </si>
  <si>
    <t>All Business management（以下全て）</t>
  </si>
  <si>
    <t>All Online backup（以下全て）</t>
  </si>
  <si>
    <t>Deltek Axium</t>
  </si>
  <si>
    <t>IFS</t>
  </si>
  <si>
    <t>Intacct</t>
  </si>
  <si>
    <t>IQMS</t>
  </si>
  <si>
    <t>Icloud</t>
  </si>
  <si>
    <t>Microsoft Dynamics 365</t>
  </si>
  <si>
    <t>Mozy</t>
  </si>
  <si>
    <t>NetSuite</t>
  </si>
  <si>
    <t>Peer-to-peer (P2P)</t>
  </si>
  <si>
    <t>Priority ERP</t>
  </si>
  <si>
    <t>All Peer-to-peer (P2P)（以下全て）</t>
  </si>
  <si>
    <t>salesforce.com</t>
  </si>
  <si>
    <t>SICOM Restaurant Management</t>
  </si>
  <si>
    <t>SugarCRM</t>
  </si>
  <si>
    <t>Workday</t>
  </si>
  <si>
    <t>All Web file sharing（以下全て）</t>
  </si>
  <si>
    <t>All Health care（以下全て）</t>
  </si>
  <si>
    <t>Line</t>
  </si>
  <si>
    <t>All Web payments（以下全て）</t>
  </si>
  <si>
    <t>Snapchat</t>
  </si>
  <si>
    <t>Databases &amp; cloud services</t>
  </si>
  <si>
    <t>Mega</t>
  </si>
  <si>
    <t>All Databases &amp; cloud services（以下全て）</t>
  </si>
  <si>
    <t>Microsoft OneDrive</t>
  </si>
  <si>
    <t>nhl.com</t>
  </si>
  <si>
    <t>Advertisings</t>
  </si>
  <si>
    <t>Blizzard</t>
  </si>
  <si>
    <t>All Advertisings（以下全て）</t>
  </si>
  <si>
    <t>All Security（以下全て）</t>
  </si>
  <si>
    <t>BBC iPlayer</t>
  </si>
  <si>
    <t>avast</t>
  </si>
  <si>
    <t>DigiCert</t>
  </si>
  <si>
    <t>Productivity</t>
  </si>
  <si>
    <t>All Productivity（以下全て）</t>
  </si>
  <si>
    <t>HBO GO</t>
  </si>
  <si>
    <t>ABC News</t>
  </si>
  <si>
    <t>All Remote monitoring &amp;　management（以下全て）</t>
  </si>
  <si>
    <t>Niconico</t>
  </si>
  <si>
    <t>Online backup</t>
  </si>
  <si>
    <t>All Business management（以下全て）</t>
  </si>
  <si>
    <t>All Online backup（以下全て）</t>
  </si>
  <si>
    <t>IFS</t>
  </si>
  <si>
    <t>Intacct</t>
  </si>
  <si>
    <t>IQMS</t>
  </si>
  <si>
    <t>Icloud</t>
  </si>
  <si>
    <t>Microsoft Dynamics 365</t>
  </si>
  <si>
    <t>Mozy</t>
  </si>
  <si>
    <t>NetSuite</t>
  </si>
  <si>
    <t>Peer-to-peer (P2P)</t>
  </si>
  <si>
    <t>Priority ERP</t>
  </si>
  <si>
    <t>All Peer-to-peer (P2P)（以下全て）</t>
  </si>
  <si>
    <t>salesforce.com</t>
  </si>
  <si>
    <t>SICOM Restaurant Management</t>
  </si>
  <si>
    <t>SugarCRM</t>
  </si>
  <si>
    <t>Workday</t>
  </si>
  <si>
    <t>※　自由記述　※入力可能文字：半角英数及び記号（. @ # _ -）</t>
    <rPh sb="2" eb="4">
      <t>ジユウ</t>
    </rPh>
    <rPh sb="4" eb="6">
      <t>キジュツ</t>
    </rPh>
    <phoneticPr fontId="4"/>
  </si>
  <si>
    <t>自動選択(W52/W53/W56)　【標準設定】</t>
    <rPh sb="0" eb="2">
      <t>ジドウ</t>
    </rPh>
    <rPh sb="2" eb="4">
      <t>センタク</t>
    </rPh>
    <phoneticPr fontId="3"/>
  </si>
  <si>
    <t>自動選択(20/40/80MHz)　【標準設定】</t>
    <rPh sb="0" eb="2">
      <t>ジドウ</t>
    </rPh>
    <rPh sb="2" eb="4">
      <t>センタク</t>
    </rPh>
    <phoneticPr fontId="3"/>
  </si>
  <si>
    <t>電波出力自動調整</t>
    <rPh sb="0" eb="8">
      <t>デンパシュツリョクジドウチョウセイ</t>
    </rPh>
    <phoneticPr fontId="3"/>
  </si>
  <si>
    <t>ON　【標準設定】</t>
    <rPh sb="4" eb="6">
      <t>ヒョウジュン</t>
    </rPh>
    <rPh sb="6" eb="8">
      <t>セッテイ</t>
    </rPh>
    <phoneticPr fontId="3"/>
  </si>
  <si>
    <t>OFF　（常時100％）</t>
    <rPh sb="5" eb="7">
      <t>ジョウジ</t>
    </rPh>
    <phoneticPr fontId="3"/>
  </si>
  <si>
    <t>都道府県</t>
    <rPh sb="0" eb="4">
      <t>トドウフケン</t>
    </rPh>
    <phoneticPr fontId="3"/>
  </si>
  <si>
    <t>北海道</t>
  </si>
  <si>
    <t>青森県</t>
  </si>
  <si>
    <t>岩手県</t>
  </si>
  <si>
    <t>宮城県</t>
  </si>
  <si>
    <t>秋田県</t>
  </si>
  <si>
    <t>山形県</t>
  </si>
  <si>
    <t>福島県</t>
  </si>
  <si>
    <t>東京都</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</si>
  <si>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</si>
  <si>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</si>
  <si>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</si>
  <si>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</si>
  <si>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</si>
  <si>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</si>
  <si>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</si>
  <si>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</si>
  <si>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</si>
  <si>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</si>
  <si>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</si>
  <si>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</si>
  <si>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</si>
  <si>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</si>
  <si>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</si>
  <si>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</si>
  <si>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</si>
  <si>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</si>
  <si>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</si>
  <si>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</si>
  <si>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</si>
  <si>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</si>
  <si>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</si>
  <si>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</si>
  <si>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</si>
  <si>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</si>
  <si>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</si>
  <si>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</si>
  <si>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</si>
  <si>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</si>
  <si>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</si>
  <si>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</si>
  <si>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</si>
  <si>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</si>
  <si>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</si>
  <si>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</si>
  <si>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</si>
  <si>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</si>
  <si>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</si>
  <si>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SSIDごとに電波オン・オフの週間スケジュールが設定できます。
SSIDの電波をOFFにする事で、業務時間外等の無線接続を禁止する事ができ、Ｗｉ-Ｆｉのセキュリティを高めます。</t>
  </si>
  <si>
    <t>制限対象</t>
    <rPh sb="0" eb="2">
      <t>セイゲン</t>
    </rPh>
    <phoneticPr fontId="3"/>
  </si>
  <si>
    <t>例　1</t>
  </si>
  <si>
    <t>パスワード認証（標準設定）
ハイエンド: WPA2(AES)/WPA3
ライト: WPA＋WPA2(AES)</t>
  </si>
  <si>
    <t>MACアドレス認証
ハイエンド: WPA2(AES)/WPA3
ライト: WPA＋WPA2(AES)</t>
  </si>
  <si>
    <t>モバイル端末のMACアドレスによる認証です。
（オフィスのネットワークへの設定等の変更は不要です。）</t>
  </si>
  <si>
    <t>ID/パスワード認証
（WPA2-EAP）</t>
  </si>
  <si>
    <t>ユーザID、パスワードによる認証です。
モバイル端末にID／パスワードの設定が必要です。</t>
  </si>
  <si>
    <t>パスワード認証　　※非推奨
（暗号化：WEP）</t>
  </si>
  <si>
    <t>暗号化が脆弱な為、盗聴のリスクがあります。
WEPしか動作しない端末がある時のみ使用します。</t>
  </si>
  <si>
    <t>パスワード無し　※非推奨
（OPEN：暗号化なし）</t>
  </si>
  <si>
    <t>パスワード／暗号化共になしの為、不正利用や盗聴のリスクがあります。
ご利用になられる場合は、ご契約ISP様の利用規約をご確認ください。</t>
  </si>
  <si>
    <t>MACアドレス認証（WPA＋WPA2）※非推奨</t>
  </si>
  <si>
    <t>TKIPを使用する場合はこちらを選択</t>
  </si>
  <si>
    <t>無し</t>
    <rPh sb="0" eb="1">
      <t>ナ</t>
    </rPh>
    <phoneticPr fontId="3"/>
  </si>
  <si>
    <t>日本語</t>
    <rPh sb="0" eb="3">
      <t>ニホンゴ</t>
    </rPh>
    <phoneticPr fontId="3"/>
  </si>
  <si>
    <t>（表示：インターネットへ接続する）</t>
  </si>
  <si>
    <t>英語</t>
    <rPh sb="0" eb="2">
      <t>エイゴ</t>
    </rPh>
    <phoneticPr fontId="3"/>
  </si>
  <si>
    <t>30分ごと</t>
    <rPh sb="2" eb="3">
      <t>フン</t>
    </rPh>
    <phoneticPr fontId="3"/>
  </si>
  <si>
    <t>1時間ごと</t>
    <rPh sb="1" eb="3">
      <t>ジカン</t>
    </rPh>
    <phoneticPr fontId="3"/>
  </si>
  <si>
    <t>2時間ごと</t>
    <rPh sb="1" eb="3">
      <t>ジカン</t>
    </rPh>
    <phoneticPr fontId="3"/>
  </si>
  <si>
    <t>4時間ごと</t>
    <rPh sb="1" eb="3">
      <t>ジカン</t>
    </rPh>
    <phoneticPr fontId="3"/>
  </si>
  <si>
    <t>8時間ごと</t>
    <rPh sb="1" eb="3">
      <t>ジカン</t>
    </rPh>
    <phoneticPr fontId="3"/>
  </si>
  <si>
    <t>12時間ごと</t>
    <rPh sb="2" eb="4">
      <t>ジカン</t>
    </rPh>
    <phoneticPr fontId="3"/>
  </si>
  <si>
    <t>18時間ごと</t>
    <rPh sb="2" eb="4">
      <t>ジカン</t>
    </rPh>
    <phoneticPr fontId="3"/>
  </si>
  <si>
    <t>毎日</t>
    <rPh sb="0" eb="2">
      <t>マイニチ</t>
    </rPh>
    <phoneticPr fontId="3"/>
  </si>
  <si>
    <t>2日間ごと</t>
    <rPh sb="1" eb="2">
      <t>ヒ</t>
    </rPh>
    <rPh sb="2" eb="3">
      <t>カン</t>
    </rPh>
    <phoneticPr fontId="3"/>
  </si>
  <si>
    <t>4日ごと</t>
    <rPh sb="1" eb="2">
      <t>ヒ</t>
    </rPh>
    <phoneticPr fontId="3"/>
  </si>
  <si>
    <t>5日間ごと</t>
    <rPh sb="1" eb="2">
      <t>ヒ</t>
    </rPh>
    <rPh sb="2" eb="3">
      <t>アイダ</t>
    </rPh>
    <phoneticPr fontId="3"/>
  </si>
  <si>
    <t>毎週</t>
    <rPh sb="0" eb="2">
      <t>マイシュウ</t>
    </rPh>
    <phoneticPr fontId="3"/>
  </si>
  <si>
    <t>□</t>
  </si>
  <si>
    <t>2週間ごと</t>
    <rPh sb="1" eb="3">
      <t>シュウカン</t>
    </rPh>
    <phoneticPr fontId="3"/>
  </si>
  <si>
    <t>30日おき</t>
    <rPh sb="2" eb="3">
      <t>ヒ</t>
    </rPh>
    <phoneticPr fontId="3"/>
  </si>
  <si>
    <t>60日おき</t>
    <rPh sb="2" eb="3">
      <t>ヒ</t>
    </rPh>
    <phoneticPr fontId="3"/>
  </si>
  <si>
    <t>90日おき</t>
    <rPh sb="2" eb="3">
      <t>ヒ</t>
    </rPh>
    <phoneticPr fontId="3"/>
  </si>
  <si>
    <t>外部Radius連携を利用する場合、以下を記入してください</t>
    <rPh sb="0" eb="2">
      <t>ガイブ</t>
    </rPh>
    <rPh sb="8" eb="10">
      <t>レンケイ</t>
    </rPh>
    <rPh sb="11" eb="13">
      <t>リヨウ</t>
    </rPh>
    <rPh sb="15" eb="17">
      <t>バアイ</t>
    </rPh>
    <rPh sb="18" eb="20">
      <t>イカ</t>
    </rPh>
    <rPh sb="21" eb="23">
      <t>キニュウ</t>
    </rPh>
    <phoneticPr fontId="3"/>
  </si>
  <si>
    <t>ユーザ名</t>
    <rPh sb="3" eb="4">
      <t>メイ</t>
    </rPh>
    <phoneticPr fontId="3"/>
  </si>
  <si>
    <t>別紙⑥</t>
    <rPh sb="0" eb="2">
      <t>ベッシ</t>
    </rPh>
    <phoneticPr fontId="3"/>
  </si>
  <si>
    <t>別紙⑦</t>
    <rPh sb="0" eb="2">
      <t>ベッシ</t>
    </rPh>
    <phoneticPr fontId="3"/>
  </si>
  <si>
    <t>利用規約表示設定（ハイエンド６/ハイエンド/ハイエンドEx）</t>
    <rPh sb="0" eb="2">
      <t>リヨウ</t>
    </rPh>
    <rPh sb="2" eb="4">
      <t>キヤク</t>
    </rPh>
    <rPh sb="4" eb="6">
      <t>ヒョウジ</t>
    </rPh>
    <rPh sb="6" eb="8">
      <t>セッテイ</t>
    </rPh>
    <phoneticPr fontId="3"/>
  </si>
  <si>
    <t>AP別のSSID設定(ハイエンド６/ハイエンド/ハイエンドEx)</t>
    <rPh sb="2" eb="3">
      <t>ベツ</t>
    </rPh>
    <rPh sb="8" eb="10">
      <t>セッテイ</t>
    </rPh>
    <phoneticPr fontId="3"/>
  </si>
  <si>
    <t>SSID毎の詳細設定(ハイエンド６/ハイエンド/ハイエンドEx)</t>
    <rPh sb="4" eb="5">
      <t>ゴト</t>
    </rPh>
    <rPh sb="6" eb="8">
      <t>ショウサイ</t>
    </rPh>
    <rPh sb="8" eb="10">
      <t>セッテイ</t>
    </rPh>
    <phoneticPr fontId="3"/>
  </si>
  <si>
    <t>外部Radius連携設定（ハイエンド６/ハイエンド/ハイエンドEx）</t>
    <rPh sb="0" eb="2">
      <t>ガイブ</t>
    </rPh>
    <rPh sb="8" eb="10">
      <t>レンケイ</t>
    </rPh>
    <rPh sb="10" eb="12">
      <t>セッテイ</t>
    </rPh>
    <phoneticPr fontId="3"/>
  </si>
  <si>
    <t>ダッシュボード上のNW名変更・AP名変更（ハイエンド６/ハイエンド/ハイエンドEx）</t>
    <rPh sb="7" eb="8">
      <t>ジョウ</t>
    </rPh>
    <rPh sb="11" eb="12">
      <t>メイ</t>
    </rPh>
    <rPh sb="12" eb="14">
      <t>ヘンコウ</t>
    </rPh>
    <rPh sb="17" eb="18">
      <t>メイ</t>
    </rPh>
    <rPh sb="18" eb="20">
      <t>ヘンコウ</t>
    </rPh>
    <phoneticPr fontId="3"/>
  </si>
  <si>
    <t>申込
NO</t>
    <rPh sb="0" eb="2">
      <t>モウシコミ</t>
    </rPh>
    <phoneticPr fontId="4"/>
  </si>
  <si>
    <t>エンドユーザ様名
（法人名）</t>
  </si>
  <si>
    <t>エンドユーザ様名
フリガナ（法人名）</t>
  </si>
  <si>
    <t>申込者</t>
    <rPh sb="0" eb="2">
      <t>モウシコミ</t>
    </rPh>
    <rPh sb="2" eb="3">
      <t>シャ</t>
    </rPh>
    <phoneticPr fontId="34"/>
  </si>
  <si>
    <t>設置場所住所</t>
    <rPh sb="0" eb="2">
      <t>セッチ</t>
    </rPh>
    <rPh sb="2" eb="4">
      <t>バショ</t>
    </rPh>
    <rPh sb="4" eb="6">
      <t>ジュウショ</t>
    </rPh>
    <phoneticPr fontId="3"/>
  </si>
  <si>
    <t>契約ＩＤ</t>
    <rPh sb="0" eb="2">
      <t>ケイヤク</t>
    </rPh>
    <phoneticPr fontId="3"/>
  </si>
  <si>
    <t>部署名</t>
    <rPh sb="0" eb="2">
      <t>ブショ</t>
    </rPh>
    <rPh sb="2" eb="3">
      <t>メイ</t>
    </rPh>
    <phoneticPr fontId="34"/>
  </si>
  <si>
    <t>氏名</t>
    <rPh sb="0" eb="2">
      <t>シメイ</t>
    </rPh>
    <phoneticPr fontId="34"/>
  </si>
  <si>
    <t>氏名フリガナ</t>
    <rPh sb="0" eb="2">
      <t>シメイ</t>
    </rPh>
    <phoneticPr fontId="34"/>
  </si>
  <si>
    <t>電話番号</t>
    <rPh sb="0" eb="2">
      <t>デンワ</t>
    </rPh>
    <rPh sb="2" eb="4">
      <t>バンゴウ</t>
    </rPh>
    <phoneticPr fontId="34"/>
  </si>
  <si>
    <t>郵便番号</t>
    <rPh sb="0" eb="4">
      <t>ユウビンバンゴウ</t>
    </rPh>
    <phoneticPr fontId="3"/>
  </si>
  <si>
    <t>都道府県市区町村</t>
    <rPh sb="0" eb="4">
      <t>トドウフケン</t>
    </rPh>
    <rPh sb="4" eb="6">
      <t>シク</t>
    </rPh>
    <rPh sb="6" eb="8">
      <t>チョウソン</t>
    </rPh>
    <phoneticPr fontId="3"/>
  </si>
  <si>
    <t>番地等</t>
    <rPh sb="0" eb="2">
      <t>バンチ</t>
    </rPh>
    <rPh sb="2" eb="3">
      <t>ナド</t>
    </rPh>
    <phoneticPr fontId="3"/>
  </si>
  <si>
    <t>建物等</t>
    <rPh sb="0" eb="2">
      <t>タテモノ</t>
    </rPh>
    <rPh sb="2" eb="3">
      <t>ナド</t>
    </rPh>
    <phoneticPr fontId="3"/>
  </si>
  <si>
    <t>例1</t>
    <rPh sb="0" eb="1">
      <t>レイ</t>
    </rPh>
    <phoneticPr fontId="3"/>
  </si>
  <si>
    <t>ビジネス開発本部</t>
    <rPh sb="4" eb="6">
      <t>カイハツ</t>
    </rPh>
    <rPh sb="6" eb="8">
      <t>ホンブ</t>
    </rPh>
    <phoneticPr fontId="34"/>
  </si>
  <si>
    <t>03-1111-2222</t>
  </si>
  <si>
    <t>163-8019</t>
  </si>
  <si>
    <t>東京都新宿区西新宿</t>
    <rPh sb="0" eb="3">
      <t>トウキョウト</t>
    </rPh>
    <rPh sb="3" eb="6">
      <t>シンジュクク</t>
    </rPh>
    <rPh sb="6" eb="9">
      <t>ニシシンジュク</t>
    </rPh>
    <phoneticPr fontId="3"/>
  </si>
  <si>
    <t>3-19-2</t>
  </si>
  <si>
    <t>WOW1234567890</t>
  </si>
  <si>
    <t>変更申込内容</t>
    <rPh sb="0" eb="2">
      <t>ヘンコウ</t>
    </rPh>
    <rPh sb="2" eb="4">
      <t>モウシコミ</t>
    </rPh>
    <rPh sb="4" eb="6">
      <t>ナイヨウ</t>
    </rPh>
    <phoneticPr fontId="34"/>
  </si>
  <si>
    <t>希望日</t>
    <rPh sb="0" eb="3">
      <t>キボウビ</t>
    </rPh>
    <phoneticPr fontId="34"/>
  </si>
  <si>
    <t>変更後メールアドレス</t>
    <rPh sb="0" eb="2">
      <t>ヘンコウ</t>
    </rPh>
    <rPh sb="2" eb="3">
      <t>ゴ</t>
    </rPh>
    <phoneticPr fontId="3"/>
  </si>
  <si>
    <t>設定を適用するSSID</t>
    <rPh sb="0" eb="2">
      <t>セッテイ</t>
    </rPh>
    <rPh sb="3" eb="5">
      <t>テキヨウ</t>
    </rPh>
    <phoneticPr fontId="3"/>
  </si>
  <si>
    <t>新SSID</t>
    <rPh sb="0" eb="1">
      <t>シン</t>
    </rPh>
    <phoneticPr fontId="3"/>
  </si>
  <si>
    <t>新パスワード</t>
    <rPh sb="0" eb="1">
      <t>シン</t>
    </rPh>
    <phoneticPr fontId="3"/>
  </si>
  <si>
    <t>SSID名・パスワードの変更</t>
    <rPh sb="4" eb="5">
      <t>メイ</t>
    </rPh>
    <rPh sb="12" eb="14">
      <t>ヘンコウ</t>
    </rPh>
    <phoneticPr fontId="3"/>
  </si>
  <si>
    <t>指定WEBサイト表示の利用</t>
  </si>
  <si>
    <t>通信速度制限(Mbps)</t>
    <rPh sb="0" eb="2">
      <t>ツウシン</t>
    </rPh>
    <rPh sb="2" eb="4">
      <t>ソクド</t>
    </rPh>
    <rPh sb="4" eb="6">
      <t>セイゲン</t>
    </rPh>
    <phoneticPr fontId="3"/>
  </si>
  <si>
    <t>SSID単位(上限)</t>
  </si>
  <si>
    <t>端末単位(上限)</t>
  </si>
  <si>
    <t>※30台以上の場合、行を追加し記載</t>
  </si>
  <si>
    <r>
      <t xml:space="preserve">事業者管理ID
</t>
    </r>
    <r>
      <rPr>
        <sz val="11"/>
        <color rgb="FFFF0000"/>
        <rFont val="Meiryo UI"/>
        <family val="3"/>
        <charset val="128"/>
      </rPr>
      <t>独自の管理番号がある場合のみ</t>
    </r>
    <rPh sb="0" eb="3">
      <t>ジギョウシャ</t>
    </rPh>
    <rPh sb="3" eb="5">
      <t>カンリ</t>
    </rPh>
    <phoneticPr fontId="3"/>
  </si>
  <si>
    <t>設定変更希望日</t>
    <rPh sb="0" eb="2">
      <t>セッテイ</t>
    </rPh>
    <rPh sb="2" eb="4">
      <t>ヘンコウ</t>
    </rPh>
    <rPh sb="4" eb="7">
      <t>キボウビ</t>
    </rPh>
    <phoneticPr fontId="34"/>
  </si>
  <si>
    <t>※本様式は「SSID・パスワードの追加」「SSID・パスワードの削除」に使用する様式です。</t>
    <rPh sb="17" eb="19">
      <t>ツイカ</t>
    </rPh>
    <rPh sb="32" eb="34">
      <t>サクジョ</t>
    </rPh>
    <phoneticPr fontId="3"/>
  </si>
  <si>
    <t>SSID名・パスワードの追加</t>
    <rPh sb="4" eb="5">
      <t>メイ</t>
    </rPh>
    <rPh sb="12" eb="14">
      <t>ツイカ</t>
    </rPh>
    <phoneticPr fontId="3"/>
  </si>
  <si>
    <t>SSID・パスワードの変更項目</t>
    <rPh sb="11" eb="13">
      <t>ヘンコウ</t>
    </rPh>
    <rPh sb="13" eb="15">
      <t>コウモク</t>
    </rPh>
    <phoneticPr fontId="3"/>
  </si>
  <si>
    <t>aiueokaki</t>
  </si>
  <si>
    <t>追加</t>
    <rPh sb="0" eb="2">
      <t>ツイカ</t>
    </rPh>
    <phoneticPr fontId="3"/>
  </si>
  <si>
    <t>xxxx1122</t>
  </si>
  <si>
    <t>0000aaaa</t>
  </si>
  <si>
    <t>※同一エンドユーザ様で10契約以上の変更に限ります（条件に当てはまらない場合は個別依頼を利用してください）</t>
  </si>
  <si>
    <t>※本様式は「SSID/パスワードの変更」「メールアドレス変更」に使用する様式です。</t>
    <rPh sb="28" eb="30">
      <t>ヘンコウ</t>
    </rPh>
    <phoneticPr fontId="3"/>
  </si>
  <si>
    <t>SSID/パスワードの変更</t>
    <rPh sb="11" eb="13">
      <t>ヘンコウ</t>
    </rPh>
    <phoneticPr fontId="3"/>
  </si>
  <si>
    <t>メールアドレス変更</t>
    <rPh sb="7" eb="9">
      <t>ヘンコウ</t>
    </rPh>
    <phoneticPr fontId="3"/>
  </si>
  <si>
    <t>別紙⑨-1 変更申込内容</t>
    <rPh sb="0" eb="2">
      <t>ベッシ</t>
    </rPh>
    <phoneticPr fontId="3"/>
  </si>
  <si>
    <t>別紙⑨-2 設定変更</t>
    <rPh sb="0" eb="2">
      <t>ベッシ</t>
    </rPh>
    <rPh sb="6" eb="8">
      <t>セッテイ</t>
    </rPh>
    <rPh sb="8" eb="10">
      <t>ヘンコウ</t>
    </rPh>
    <phoneticPr fontId="3"/>
  </si>
  <si>
    <t>SSID/パスワードの追加</t>
    <rPh sb="11" eb="13">
      <t>ツイカ</t>
    </rPh>
    <phoneticPr fontId="3"/>
  </si>
  <si>
    <t>SSID/パスワードの削除</t>
    <rPh sb="11" eb="13">
      <t>サクジョ</t>
    </rPh>
    <phoneticPr fontId="3"/>
  </si>
  <si>
    <t>MACアドレス認証をご利用になられる／やめられる方は、Ｗｉ-Ｆｉ接続を許可する／しない端末のＭＡＣアドレスを記入し、プルダウンより追加／削除を選択してください。</t>
  </si>
  <si>
    <t>ID/パスワードによるユーザ認証（WPA2-EAP)をご利用になられる／やめられる方は、Ｗｉ-Ｆｉ接続を行う／行わない方のメールアドレス・パスワードを記入し、プルダウンより追加／変更／削除を選択してください。
※IDを追加する場合、記入いただいたメールアドレス宛に、登録完了メールをお送りします。</t>
  </si>
  <si>
    <t>追加/変更/削除</t>
    <rPh sb="0" eb="2">
      <t>ツイカ</t>
    </rPh>
    <rPh sb="3" eb="5">
      <t>ヘンコウ</t>
    </rPh>
    <rPh sb="6" eb="8">
      <t>サクジョ</t>
    </rPh>
    <phoneticPr fontId="4"/>
  </si>
  <si>
    <t>ID/パスワードによるユーザ認証端末の追加・変更・削除</t>
    <rPh sb="14" eb="16">
      <t>ニンショウ</t>
    </rPh>
    <rPh sb="16" eb="18">
      <t>タンマツ</t>
    </rPh>
    <rPh sb="19" eb="21">
      <t>ツイカ</t>
    </rPh>
    <rPh sb="22" eb="24">
      <t>ヘンコウ</t>
    </rPh>
    <rPh sb="25" eb="27">
      <t>サクジョ</t>
    </rPh>
    <phoneticPr fontId="4"/>
  </si>
  <si>
    <t>事業者様名</t>
    <rPh sb="0" eb="3">
      <t>ジギョウシャ</t>
    </rPh>
    <rPh sb="3" eb="4">
      <t>サマ</t>
    </rPh>
    <rPh sb="4" eb="5">
      <t>メイ</t>
    </rPh>
    <phoneticPr fontId="4"/>
  </si>
  <si>
    <t>事業者識別コード</t>
    <rPh sb="0" eb="3">
      <t>ジギョウシャ</t>
    </rPh>
    <phoneticPr fontId="4"/>
  </si>
  <si>
    <t>a</t>
  </si>
  <si>
    <t xml:space="preserve">エー </t>
  </si>
  <si>
    <t>b</t>
  </si>
  <si>
    <t xml:space="preserve">ビー </t>
  </si>
  <si>
    <t>c</t>
  </si>
  <si>
    <t xml:space="preserve">シー </t>
  </si>
  <si>
    <t>d</t>
  </si>
  <si>
    <t xml:space="preserve">ディー </t>
  </si>
  <si>
    <t>e</t>
  </si>
  <si>
    <t xml:space="preserve">イー </t>
  </si>
  <si>
    <t>f</t>
  </si>
  <si>
    <t xml:space="preserve">エフ </t>
  </si>
  <si>
    <t>g</t>
  </si>
  <si>
    <t xml:space="preserve">ジー </t>
  </si>
  <si>
    <t>h</t>
  </si>
  <si>
    <t xml:space="preserve">エイチ </t>
  </si>
  <si>
    <t>i</t>
  </si>
  <si>
    <t xml:space="preserve">アイ </t>
  </si>
  <si>
    <t>j</t>
  </si>
  <si>
    <t xml:space="preserve">ジェー </t>
  </si>
  <si>
    <t>k</t>
  </si>
  <si>
    <t xml:space="preserve">ケー </t>
  </si>
  <si>
    <t>l</t>
  </si>
  <si>
    <t xml:space="preserve">エル </t>
  </si>
  <si>
    <t>m</t>
  </si>
  <si>
    <t xml:space="preserve">エム </t>
  </si>
  <si>
    <t>n</t>
  </si>
  <si>
    <t xml:space="preserve">エヌ </t>
  </si>
  <si>
    <t>o</t>
  </si>
  <si>
    <t xml:space="preserve">オー </t>
  </si>
  <si>
    <t>p</t>
  </si>
  <si>
    <t xml:space="preserve">ピー </t>
  </si>
  <si>
    <t>q</t>
  </si>
  <si>
    <t xml:space="preserve">キュー </t>
  </si>
  <si>
    <t>r</t>
  </si>
  <si>
    <t xml:space="preserve">アール </t>
  </si>
  <si>
    <t>s</t>
  </si>
  <si>
    <t xml:space="preserve">エス </t>
  </si>
  <si>
    <t>t</t>
  </si>
  <si>
    <t xml:space="preserve">ティー </t>
  </si>
  <si>
    <t>u</t>
  </si>
  <si>
    <t xml:space="preserve">ユー </t>
  </si>
  <si>
    <t>v</t>
  </si>
  <si>
    <t xml:space="preserve">ブイ </t>
  </si>
  <si>
    <t>w</t>
  </si>
  <si>
    <t xml:space="preserve">ダブリュー </t>
  </si>
  <si>
    <t>x</t>
  </si>
  <si>
    <t xml:space="preserve">エックス </t>
  </si>
  <si>
    <t>y</t>
  </si>
  <si>
    <t xml:space="preserve">ワイ </t>
  </si>
  <si>
    <t>z</t>
  </si>
  <si>
    <t xml:space="preserve">ゼット </t>
  </si>
  <si>
    <t>-</t>
  </si>
  <si>
    <t xml:space="preserve">ハイフン </t>
  </si>
  <si>
    <t>@</t>
  </si>
  <si>
    <t xml:space="preserve">アットマーク </t>
  </si>
  <si>
    <t>#</t>
  </si>
  <si>
    <t>A</t>
  </si>
  <si>
    <t>B</t>
  </si>
  <si>
    <t>C</t>
  </si>
  <si>
    <t>D</t>
  </si>
  <si>
    <t>E</t>
  </si>
  <si>
    <t>F</t>
  </si>
  <si>
    <t>G</t>
  </si>
  <si>
    <t>H</t>
  </si>
  <si>
    <t>I</t>
  </si>
  <si>
    <t>J</t>
  </si>
  <si>
    <t>K</t>
  </si>
  <si>
    <t>L</t>
  </si>
  <si>
    <t>M</t>
  </si>
  <si>
    <t>N</t>
  </si>
  <si>
    <t>O</t>
  </si>
  <si>
    <t>P</t>
  </si>
  <si>
    <t>Q</t>
  </si>
  <si>
    <t>R</t>
  </si>
  <si>
    <t>S</t>
  </si>
  <si>
    <t>T</t>
  </si>
  <si>
    <t>U</t>
  </si>
  <si>
    <t>V</t>
  </si>
  <si>
    <t>W</t>
  </si>
  <si>
    <t>X</t>
  </si>
  <si>
    <t>Y</t>
  </si>
  <si>
    <t>Z</t>
  </si>
  <si>
    <t>1</t>
  </si>
  <si>
    <t xml:space="preserve">イチ </t>
  </si>
  <si>
    <t>2</t>
  </si>
  <si>
    <t xml:space="preserve">ニ </t>
  </si>
  <si>
    <t>3</t>
  </si>
  <si>
    <t xml:space="preserve">サン </t>
  </si>
  <si>
    <t>4</t>
  </si>
  <si>
    <t xml:space="preserve">ヨン </t>
  </si>
  <si>
    <t>5</t>
  </si>
  <si>
    <t xml:space="preserve">ゴ </t>
  </si>
  <si>
    <t>6</t>
  </si>
  <si>
    <t xml:space="preserve">ロク </t>
  </si>
  <si>
    <t>7</t>
  </si>
  <si>
    <t xml:space="preserve">シチ </t>
  </si>
  <si>
    <t>8</t>
  </si>
  <si>
    <t xml:space="preserve">ハチ </t>
  </si>
  <si>
    <t>9</t>
  </si>
  <si>
    <t xml:space="preserve">キュウ </t>
  </si>
  <si>
    <t>0</t>
  </si>
  <si>
    <t xml:space="preserve">ゼロ </t>
  </si>
  <si>
    <t>.</t>
  </si>
  <si>
    <t xml:space="preserve">ドット </t>
  </si>
  <si>
    <t>_</t>
  </si>
  <si>
    <t>ｱﾝﾀﾞｰﾊﾞｰ</t>
  </si>
  <si>
    <t>別紙⑩-1_SSID/パスワード・連絡先変更（一括申込）</t>
    <rPh sb="17" eb="20">
      <t>レンラクサキ</t>
    </rPh>
    <rPh sb="20" eb="22">
      <t>ヘンコウ</t>
    </rPh>
    <rPh sb="23" eb="25">
      <t>イッカツ</t>
    </rPh>
    <rPh sb="25" eb="27">
      <t>モウシコミ</t>
    </rPh>
    <phoneticPr fontId="3"/>
  </si>
  <si>
    <t>別紙⑩-2_SSIDの追加・削除（一括申込）</t>
    <rPh sb="11" eb="13">
      <t>ツイカ</t>
    </rPh>
    <rPh sb="14" eb="16">
      <t>サクジョ</t>
    </rPh>
    <rPh sb="17" eb="19">
      <t>イッカツ</t>
    </rPh>
    <rPh sb="19" eb="21">
      <t>モウシコミ</t>
    </rPh>
    <phoneticPr fontId="3"/>
  </si>
  <si>
    <t>別紙⑧</t>
    <rPh sb="0" eb="2">
      <t>ベッシ</t>
    </rPh>
    <phoneticPr fontId="3"/>
  </si>
  <si>
    <t>無線環境パラメータ調整設定（ハイエンド６/ハイエンド/ハイエンドEx）</t>
    <rPh sb="0" eb="2">
      <t>ムセン</t>
    </rPh>
    <rPh sb="2" eb="4">
      <t>カンキョウ</t>
    </rPh>
    <rPh sb="9" eb="11">
      <t>チョウセイ</t>
    </rPh>
    <rPh sb="11" eb="13">
      <t>セッテイ</t>
    </rPh>
    <phoneticPr fontId="3"/>
  </si>
  <si>
    <t>設定するSSID種別</t>
    <rPh sb="0" eb="2">
      <t>セッテイ</t>
    </rPh>
    <rPh sb="8" eb="10">
      <t>シュベツ</t>
    </rPh>
    <phoneticPr fontId="3"/>
  </si>
  <si>
    <t>業務用</t>
    <rPh sb="0" eb="3">
      <t>ギョウムヨウ</t>
    </rPh>
    <phoneticPr fontId="3"/>
  </si>
  <si>
    <t>来訪者用</t>
    <rPh sb="0" eb="4">
      <t>ライホウシャヨウ</t>
    </rPh>
    <phoneticPr fontId="3"/>
  </si>
  <si>
    <t>L2間の通信制限</t>
  </si>
  <si>
    <t>ON （端末間の通信不可）</t>
  </si>
  <si>
    <t>※3</t>
  </si>
  <si>
    <t>通信可</t>
    <rPh sb="0" eb="2">
      <t>ツウシン</t>
    </rPh>
    <rPh sb="2" eb="3">
      <t>カ</t>
    </rPh>
    <phoneticPr fontId="3"/>
  </si>
  <si>
    <t>OFF（端末間の通信可能）</t>
  </si>
  <si>
    <t>L2間の通信制限</t>
    <rPh sb="2" eb="3">
      <t>カン</t>
    </rPh>
    <rPh sb="4" eb="6">
      <t>ツウシン</t>
    </rPh>
    <rPh sb="6" eb="8">
      <t>セイゲン</t>
    </rPh>
    <phoneticPr fontId="4"/>
  </si>
  <si>
    <t>ON</t>
  </si>
  <si>
    <t>宛先がプライベートIPアドレスの通信をブロックすることができます。
　（一般的に、オフィス内は、プライベートIPアドレスを使用しています。
　　本機能により、オフィス内への通信をブロックできます。）
業務用Ｗｉ-Ｆｉの標準設定では、通信をブロックしません。
来訪者向けＷｉ-Ｆｉの標準設定では、通信をブロックします。</t>
    <rPh sb="100" eb="103">
      <t>ギョウムヨウ</t>
    </rPh>
    <phoneticPr fontId="4"/>
  </si>
  <si>
    <t>希望する(本依頼書・設定変更詳細依頼書と別紙③～⑨を記載・送付してください)</t>
    <rPh sb="20" eb="22">
      <t>ベッシ</t>
    </rPh>
    <phoneticPr fontId="3"/>
  </si>
  <si>
    <t>設定申込欄の記載がない場合は設定対象とはいたしませんのでご注意ください。</t>
  </si>
  <si>
    <t>SSID①</t>
  </si>
  <si>
    <t>フリガナ①</t>
  </si>
  <si>
    <t>SSID②</t>
  </si>
  <si>
    <t>フリガナ②</t>
  </si>
  <si>
    <t>SSID③</t>
  </si>
  <si>
    <t>フリガナ③</t>
  </si>
  <si>
    <t>SSID④</t>
  </si>
  <si>
    <t>フリガナ④</t>
  </si>
  <si>
    <t>SSID⑤</t>
  </si>
  <si>
    <t>フリガナ⑤</t>
  </si>
  <si>
    <t>SSID⑥</t>
  </si>
  <si>
    <t>フリガナ⑥</t>
  </si>
  <si>
    <t>SSID⑦</t>
  </si>
  <si>
    <t>フリガナ⑦</t>
  </si>
  <si>
    <t>SSID⑧</t>
  </si>
  <si>
    <t>フリガナ⑧</t>
  </si>
  <si>
    <t>SSID⑨</t>
  </si>
  <si>
    <t>フリガナ⑨</t>
  </si>
  <si>
    <t>ファイアウォール（ＩＰ指定）</t>
  </si>
  <si>
    <t>ファイアウォール（アプリ指定）</t>
  </si>
  <si>
    <t>ファイアウォール（アプリ指定）</t>
    <rPh sb="12" eb="14">
      <t>シテイ</t>
    </rPh>
    <phoneticPr fontId="3"/>
  </si>
  <si>
    <t>無線環境パラメータ調整設定</t>
    <rPh sb="11" eb="13">
      <t>セッテイ</t>
    </rPh>
    <phoneticPr fontId="3"/>
  </si>
  <si>
    <t>別紙⑨</t>
    <rPh sb="0" eb="2">
      <t>ベッシ</t>
    </rPh>
    <phoneticPr fontId="3"/>
  </si>
  <si>
    <t>範囲指定</t>
    <rPh sb="0" eb="2">
      <t>ハンイ</t>
    </rPh>
    <rPh sb="2" eb="4">
      <t>シテイ</t>
    </rPh>
    <phoneticPr fontId="4"/>
  </si>
  <si>
    <t>下限</t>
    <rPh sb="0" eb="2">
      <t>カゲン</t>
    </rPh>
    <phoneticPr fontId="4"/>
  </si>
  <si>
    <t>上限</t>
    <rPh sb="0" eb="2">
      <t>ジョウゲン</t>
    </rPh>
    <phoneticPr fontId="4"/>
  </si>
  <si>
    <t>2.4GHz</t>
  </si>
  <si>
    <t>）dBm</t>
  </si>
  <si>
    <t>5GHｚ</t>
  </si>
  <si>
    <t>※</t>
  </si>
  <si>
    <t>上限下限とも2～30の整数値で記入。</t>
  </si>
  <si>
    <t>指定する場合は厳密な設計が必要です。</t>
  </si>
  <si>
    <t>（設置個所の電波状況に大きく影響するため、指定値に関するサポートはありません）</t>
  </si>
  <si>
    <t>全SSID共通の設定となります。</t>
  </si>
  <si>
    <t>最小ビットレート値</t>
  </si>
  <si>
    <t>指定</t>
    <rPh sb="0" eb="2">
      <t>シテイ</t>
    </rPh>
    <phoneticPr fontId="3"/>
  </si>
  <si>
    <t>Mbps</t>
  </si>
  <si>
    <t>最小ビットレート値を指定すると古いデバイスなどが接続不可となる場合があります。</t>
  </si>
  <si>
    <t>本設定は、「電波出力自動調整」の設定よりも優先されます。</t>
  </si>
  <si>
    <t>電波出力自動調整の範囲指定</t>
  </si>
  <si>
    <t>最小ビットレート値</t>
    <rPh sb="0" eb="2">
      <t>サイショウ</t>
    </rPh>
    <rPh sb="8" eb="9">
      <t>チ</t>
    </rPh>
    <phoneticPr fontId="2"/>
  </si>
  <si>
    <t>2.4GHz：1Mbps
5GHz：6Mbps</t>
  </si>
  <si>
    <t>端末が接続可能な最小ビットレート値を指定します。
※最小ビットレート値を変更すると端末の対応状況により接続できなくなる場合があります。</t>
    <rPh sb="0" eb="2">
      <t>タンマツ</t>
    </rPh>
    <rPh sb="3" eb="5">
      <t>セツゾク</t>
    </rPh>
    <rPh sb="5" eb="7">
      <t>カノウ</t>
    </rPh>
    <rPh sb="8" eb="10">
      <t>サイショウ</t>
    </rPh>
    <rPh sb="16" eb="17">
      <t>チ</t>
    </rPh>
    <rPh sb="18" eb="20">
      <t>シテイ</t>
    </rPh>
    <rPh sb="26" eb="28">
      <t>サイショウ</t>
    </rPh>
    <rPh sb="34" eb="35">
      <t>チ</t>
    </rPh>
    <rPh sb="36" eb="38">
      <t>ヘンコウ</t>
    </rPh>
    <rPh sb="41" eb="43">
      <t>タンマツ</t>
    </rPh>
    <rPh sb="44" eb="46">
      <t>タイオウ</t>
    </rPh>
    <rPh sb="46" eb="48">
      <t>ジョウキョウ</t>
    </rPh>
    <rPh sb="51" eb="53">
      <t>セツゾク</t>
    </rPh>
    <rPh sb="59" eb="61">
      <t>バアイ</t>
    </rPh>
    <phoneticPr fontId="49"/>
  </si>
  <si>
    <t>マルチホップ機能</t>
    <rPh sb="6" eb="8">
      <t>キノウ</t>
    </rPh>
    <phoneticPr fontId="2"/>
  </si>
  <si>
    <t>２台のWi-Fiアクセスポイント装置間を無線で接続し、ＬＡＮ配線なしでWi-Fiエリアの拡張が可能となる機能を利用するための基本設定となります。
本機能がONになっていても、それぞれの機器でLAN配線で接続されている場合は有線接続が優先されます。</t>
    <rPh sb="55" eb="57">
      <t>リヨウ</t>
    </rPh>
    <rPh sb="62" eb="64">
      <t>キホン</t>
    </rPh>
    <rPh sb="64" eb="66">
      <t>セッテイ</t>
    </rPh>
    <rPh sb="73" eb="74">
      <t>ホン</t>
    </rPh>
    <rPh sb="74" eb="76">
      <t>キノウ</t>
    </rPh>
    <rPh sb="92" eb="94">
      <t>キキ</t>
    </rPh>
    <rPh sb="98" eb="100">
      <t>ハイセン</t>
    </rPh>
    <rPh sb="101" eb="103">
      <t>セツゾク</t>
    </rPh>
    <rPh sb="108" eb="110">
      <t>バアイ</t>
    </rPh>
    <rPh sb="111" eb="113">
      <t>ユウセン</t>
    </rPh>
    <rPh sb="113" eb="115">
      <t>セツゾク</t>
    </rPh>
    <rPh sb="116" eb="118">
      <t>ユウセン</t>
    </rPh>
    <phoneticPr fontId="49"/>
  </si>
  <si>
    <t>自動選択(W56のみ)</t>
    <rPh sb="0" eb="2">
      <t>ジドウ</t>
    </rPh>
    <rPh sb="2" eb="4">
      <t>センタク</t>
    </rPh>
    <phoneticPr fontId="3"/>
  </si>
  <si>
    <t>自動選択(W56のみ)</t>
  </si>
  <si>
    <t>表示【標準設定】</t>
    <rPh sb="0" eb="2">
      <t>ヒョウジ</t>
    </rPh>
    <rPh sb="3" eb="5">
      <t>ヒョウジュン</t>
    </rPh>
    <rPh sb="5" eb="7">
      <t>セッテイ</t>
    </rPh>
    <phoneticPr fontId="3"/>
  </si>
  <si>
    <t>制限無　【標準設定】</t>
    <rPh sb="0" eb="2">
      <t>セイゲン</t>
    </rPh>
    <rPh sb="2" eb="3">
      <t>ナシ</t>
    </rPh>
    <rPh sb="5" eb="7">
      <t>ヒョウジュン</t>
    </rPh>
    <rPh sb="7" eb="9">
      <t>セッテイ</t>
    </rPh>
    <phoneticPr fontId="3"/>
  </si>
  <si>
    <t>OFF（端末間の通信可能）【標準設定】</t>
  </si>
  <si>
    <t>通信可　【標準設定】</t>
    <rPh sb="0" eb="2">
      <t>ツウシン</t>
    </rPh>
    <rPh sb="2" eb="3">
      <t>カ</t>
    </rPh>
    <phoneticPr fontId="3"/>
  </si>
  <si>
    <t>制限無　【標準設定】</t>
    <rPh sb="0" eb="2">
      <t>セイゲン</t>
    </rPh>
    <rPh sb="2" eb="3">
      <t>ナシ</t>
    </rPh>
    <phoneticPr fontId="3"/>
  </si>
  <si>
    <t>5GHzで自動選択する無線チャネルをW56(100,104,108,112,116,120,124,128,132,136,140ch)のいずれかに限定します。</t>
  </si>
  <si>
    <t>Japan Wi-Fi連携</t>
    <rPh sb="11" eb="13">
      <t>レンケイ</t>
    </rPh>
    <phoneticPr fontId="3"/>
  </si>
  <si>
    <t>その他の設定</t>
    <rPh sb="2" eb="3">
      <t>タ</t>
    </rPh>
    <rPh sb="4" eb="6">
      <t>セッテイ</t>
    </rPh>
    <phoneticPr fontId="4"/>
  </si>
  <si>
    <t>ダッシュボードのNW名</t>
  </si>
  <si>
    <t>契約IDがWOW1234567890の場合
WOW1234567890-001</t>
  </si>
  <si>
    <t>株式会社xx</t>
    <rPh sb="0" eb="4">
      <t>カブシキガイシャ</t>
    </rPh>
    <phoneticPr fontId="3"/>
  </si>
  <si>
    <t>株式会社xxビル11F</t>
  </si>
  <si>
    <t>株式会社xx</t>
  </si>
  <si>
    <t>株式会社xxビル11F</t>
    <rPh sb="0" eb="4">
      <t>カブシキガイシャ</t>
    </rPh>
    <phoneticPr fontId="3"/>
  </si>
  <si>
    <t>カブシキガイシャxx</t>
  </si>
  <si>
    <t>●●太郎</t>
    <rPh sb="2" eb="4">
      <t>タロウ</t>
    </rPh>
    <phoneticPr fontId="34"/>
  </si>
  <si>
    <t>●●タロウ</t>
  </si>
  <si>
    <t xml:space="preserve">エー </t>
  </si>
  <si>
    <t xml:space="preserve">ハッシュタグ </t>
  </si>
  <si>
    <t>L2通信をブロックするセキュリティ機能です。
デフォルト ゲートウェイのMACアドレスの通信のみ、L2ファイアーウォールで許可されます。業務用Ｗｉ-Ｆｉの標準設定は、通信をブロックしません。
(来訪者向けＷｉ-Ｆｉでは、NATモードが設定されているため無線端末間通信をブロックします。)</t>
    <rPh sb="44" eb="46">
      <t>ツウシン</t>
    </rPh>
    <rPh sb="68" eb="71">
      <t>ギョウムヨウ</t>
    </rPh>
    <rPh sb="117" eb="119">
      <t>セッテイ</t>
    </rPh>
    <rPh sb="126" eb="128">
      <t>ムセン</t>
    </rPh>
    <rPh sb="128" eb="130">
      <t>タンマツ</t>
    </rPh>
    <rPh sb="130" eb="131">
      <t>カン</t>
    </rPh>
    <phoneticPr fontId="4"/>
  </si>
  <si>
    <t>別紙⑤-1</t>
    <rPh sb="0" eb="2">
      <t>ベッシ</t>
    </rPh>
    <phoneticPr fontId="3"/>
  </si>
  <si>
    <t>別紙⑤-2</t>
    <rPh sb="0" eb="2">
      <t>ベッシ</t>
    </rPh>
    <phoneticPr fontId="3"/>
  </si>
  <si>
    <t>※2</t>
  </si>
  <si>
    <t>フリガナ⑪</t>
  </si>
  <si>
    <t>フリガナ⑫</t>
  </si>
  <si>
    <t>フリガナ⑬</t>
  </si>
  <si>
    <t>フリガナ⑭</t>
  </si>
  <si>
    <t>SSID⑮</t>
  </si>
  <si>
    <t>フリガナ⑮</t>
  </si>
  <si>
    <t>SSID⑯</t>
  </si>
  <si>
    <t>フリガナ⑯</t>
  </si>
  <si>
    <t>SSID⑰</t>
  </si>
  <si>
    <t>フリガナ⑰</t>
  </si>
  <si>
    <t>SSID⑱</t>
  </si>
  <si>
    <t>フリガナ⑱</t>
  </si>
  <si>
    <t>SSID⑩</t>
  </si>
  <si>
    <t>フリガナ⑩</t>
  </si>
  <si>
    <t>SSID⑪</t>
  </si>
  <si>
    <t>SSID⑫</t>
  </si>
  <si>
    <t>SSID⑬</t>
  </si>
  <si>
    <t>SSID⑭</t>
  </si>
  <si>
    <t>高密度にWi-Fiのアクセスポイント装置を設置しても、自動的に電波出力を調整して干渉を減らしパフォーマンスを最適化します。
※自動調整範囲を指定することも可能ですが、指定する場合は電波調査などを基に厳密な設計をお願いします。（電波出力の推奨値などはサポート対象外です。）
※電波出力の最大値については電波法上許容される範囲に自動調整されます。</t>
  </si>
  <si>
    <t>契約ID全体の設定</t>
    <rPh sb="0" eb="2">
      <t>ケイヤク</t>
    </rPh>
    <rPh sb="4" eb="6">
      <t>ゼンタイ</t>
    </rPh>
    <rPh sb="7" eb="9">
      <t>セッテイ</t>
    </rPh>
    <phoneticPr fontId="3"/>
  </si>
  <si>
    <t>AP別の詳細設定</t>
    <rPh sb="2" eb="3">
      <t>ベツ</t>
    </rPh>
    <rPh sb="4" eb="6">
      <t>ショウサイ</t>
    </rPh>
    <rPh sb="6" eb="8">
      <t>セッテイ</t>
    </rPh>
    <phoneticPr fontId="3"/>
  </si>
  <si>
    <t>別紙①</t>
    <rPh sb="0" eb="2">
      <t>ベッシ</t>
    </rPh>
    <phoneticPr fontId="3"/>
  </si>
  <si>
    <t>別紙②</t>
    <rPh sb="0" eb="2">
      <t>ベッシ</t>
    </rPh>
    <phoneticPr fontId="3"/>
  </si>
  <si>
    <t>SSID設定変更時</t>
    <rPh sb="4" eb="9">
      <t>セッテイヘンコウジ</t>
    </rPh>
    <phoneticPr fontId="3"/>
  </si>
  <si>
    <t>連絡先変更時</t>
    <rPh sb="0" eb="3">
      <t>レンラクサキ</t>
    </rPh>
    <rPh sb="3" eb="6">
      <t>ヘンコウジ</t>
    </rPh>
    <phoneticPr fontId="3"/>
  </si>
  <si>
    <t>クライアントバランシング</t>
  </si>
  <si>
    <t>クライアントがアクセスポイントに接続する際、最適なアクセスポイントに誘導、負荷分散を自動で行い、一部のアクセスポイントにクライアント接続が集中しないよう調整します。ただし複数のアクセスポイントを高密度で設置（上下階含む）している場合等、クライアントから離れたアクセスポイントに誘導され速度や接続が安定しない場合がございますのでその際は本機能を"OFF"に変更してください。</t>
  </si>
  <si>
    <t>クライアントバランシング</t>
  </si>
  <si>
    <t>$</t>
  </si>
  <si>
    <t>ファイアウォール
（アプリ指定）</t>
  </si>
  <si>
    <t>通信速度制限
（アプリ指定）</t>
  </si>
  <si>
    <t>別紙⑤-3</t>
    <rPh sb="0" eb="2">
      <t>ベッシ</t>
    </rPh>
    <phoneticPr fontId="3"/>
  </si>
  <si>
    <t>別紙⑤-4</t>
  </si>
  <si>
    <t>別紙⑤-5</t>
  </si>
  <si>
    <t>Radiusサーバの
IP/ポート番号/共通鍵</t>
  </si>
  <si>
    <t>クライアント-サーバ間の
共通鍵</t>
    <rPh sb="10" eb="11">
      <t>カン</t>
    </rPh>
    <rPh sb="13" eb="16">
      <t>キョウツウカギ</t>
    </rPh>
    <phoneticPr fontId="3"/>
  </si>
  <si>
    <t>Radiusのテストアカウント</t>
  </si>
  <si>
    <t>パスワード</t>
  </si>
  <si>
    <t>Dynamic VLAN</t>
  </si>
  <si>
    <t>Dynamic VLANの設定必要あり</t>
  </si>
  <si>
    <t>デフォルトに戻す（無効）</t>
  </si>
  <si>
    <t>”Dynamic VLANの設定必要あり”にチェック”■"をつけてください。</t>
  </si>
  <si>
    <t>RadiusサーバのTunnel-Private-Group-IDにより動的に対応させることが可能です。</t>
  </si>
  <si>
    <t>Radius利用上の注意事項</t>
  </si>
  <si>
    <t>自動選択(W53のみ)</t>
    <rPh sb="0" eb="4">
      <t>ジドウセンタク</t>
    </rPh>
    <phoneticPr fontId="3"/>
  </si>
  <si>
    <t>40MHz固定</t>
    <rPh sb="5" eb="7">
      <t>コテイ</t>
    </rPh>
    <phoneticPr fontId="3"/>
  </si>
  <si>
    <t>80MHz固定</t>
    <rPh sb="5" eb="7">
      <t>コテイ</t>
    </rPh>
    <phoneticPr fontId="3"/>
  </si>
  <si>
    <t>マルチホップ機能</t>
    <rPh sb="6" eb="8">
      <t>キノウ</t>
    </rPh>
    <phoneticPr fontId="3"/>
  </si>
  <si>
    <t xml:space="preserve">ドル </t>
  </si>
  <si>
    <t>数値①</t>
    <rPh sb="0" eb="2">
      <t>スウチ</t>
    </rPh>
    <phoneticPr fontId="3"/>
  </si>
  <si>
    <t>判定①</t>
    <rPh sb="0" eb="2">
      <t>ハンテイ</t>
    </rPh>
    <phoneticPr fontId="3"/>
  </si>
  <si>
    <t>数値②</t>
    <rPh sb="0" eb="2">
      <t>スウチ</t>
    </rPh>
    <phoneticPr fontId="3"/>
  </si>
  <si>
    <t>判定②</t>
    <rPh sb="0" eb="2">
      <t>ハンテイ</t>
    </rPh>
    <phoneticPr fontId="3"/>
  </si>
  <si>
    <t>数値③</t>
    <rPh sb="0" eb="2">
      <t>スウチ</t>
    </rPh>
    <phoneticPr fontId="3"/>
  </si>
  <si>
    <t>判定③</t>
    <rPh sb="0" eb="2">
      <t>ハンテイ</t>
    </rPh>
    <phoneticPr fontId="3"/>
  </si>
  <si>
    <t>数値④</t>
    <rPh sb="0" eb="2">
      <t>スウチ</t>
    </rPh>
    <phoneticPr fontId="3"/>
  </si>
  <si>
    <t>判定④</t>
    <rPh sb="0" eb="2">
      <t>ハンテイ</t>
    </rPh>
    <phoneticPr fontId="3"/>
  </si>
  <si>
    <t>数値⑤</t>
    <rPh sb="0" eb="2">
      <t>スウチ</t>
    </rPh>
    <phoneticPr fontId="3"/>
  </si>
  <si>
    <t>判定⑤</t>
    <rPh sb="0" eb="2">
      <t>ハンテイ</t>
    </rPh>
    <phoneticPr fontId="3"/>
  </si>
  <si>
    <t>数値⑥</t>
    <rPh sb="0" eb="2">
      <t>スウチ</t>
    </rPh>
    <phoneticPr fontId="3"/>
  </si>
  <si>
    <t>判定⑥</t>
    <rPh sb="0" eb="2">
      <t>ハンテイ</t>
    </rPh>
    <phoneticPr fontId="3"/>
  </si>
  <si>
    <t>数値⑦</t>
    <rPh sb="0" eb="2">
      <t>スウチ</t>
    </rPh>
    <phoneticPr fontId="3"/>
  </si>
  <si>
    <t>判定⑦</t>
    <rPh sb="0" eb="2">
      <t>ハンテイ</t>
    </rPh>
    <phoneticPr fontId="3"/>
  </si>
  <si>
    <t>数値⑧</t>
    <rPh sb="0" eb="2">
      <t>スウチ</t>
    </rPh>
    <phoneticPr fontId="3"/>
  </si>
  <si>
    <t>判定⑧</t>
    <rPh sb="0" eb="2">
      <t>ハンテイ</t>
    </rPh>
    <phoneticPr fontId="3"/>
  </si>
  <si>
    <t>数値⑨</t>
    <rPh sb="0" eb="2">
      <t>スウチ</t>
    </rPh>
    <phoneticPr fontId="3"/>
  </si>
  <si>
    <t>判定⑨</t>
    <rPh sb="0" eb="2">
      <t>ハンテイ</t>
    </rPh>
    <phoneticPr fontId="3"/>
  </si>
  <si>
    <t>数値⑩</t>
    <rPh sb="0" eb="2">
      <t>スウチ</t>
    </rPh>
    <phoneticPr fontId="3"/>
  </si>
  <si>
    <t>判定⑩</t>
    <rPh sb="0" eb="2">
      <t>ハンテイ</t>
    </rPh>
    <phoneticPr fontId="3"/>
  </si>
  <si>
    <t>数値⑪</t>
    <rPh sb="0" eb="2">
      <t>スウチ</t>
    </rPh>
    <phoneticPr fontId="3"/>
  </si>
  <si>
    <t>判定⑪</t>
    <rPh sb="0" eb="2">
      <t>ハンテイ</t>
    </rPh>
    <phoneticPr fontId="3"/>
  </si>
  <si>
    <t>数値⑫</t>
    <rPh sb="0" eb="2">
      <t>スウチ</t>
    </rPh>
    <phoneticPr fontId="3"/>
  </si>
  <si>
    <t>判定⑫</t>
    <rPh sb="0" eb="2">
      <t>ハンテイ</t>
    </rPh>
    <phoneticPr fontId="3"/>
  </si>
  <si>
    <t>数値⑬</t>
    <rPh sb="0" eb="2">
      <t>スウチ</t>
    </rPh>
    <phoneticPr fontId="3"/>
  </si>
  <si>
    <t>判定⑬</t>
    <rPh sb="0" eb="2">
      <t>ハンテイ</t>
    </rPh>
    <phoneticPr fontId="3"/>
  </si>
  <si>
    <t>数値⑭</t>
    <rPh sb="0" eb="2">
      <t>スウチ</t>
    </rPh>
    <phoneticPr fontId="3"/>
  </si>
  <si>
    <t>判定⑭</t>
    <rPh sb="0" eb="2">
      <t>ハンテイ</t>
    </rPh>
    <phoneticPr fontId="3"/>
  </si>
  <si>
    <t>数値⑮</t>
    <rPh sb="0" eb="2">
      <t>スウチ</t>
    </rPh>
    <phoneticPr fontId="3"/>
  </si>
  <si>
    <t>判定⑮</t>
    <rPh sb="0" eb="2">
      <t>ハンテイ</t>
    </rPh>
    <phoneticPr fontId="3"/>
  </si>
  <si>
    <t>数値⑯</t>
    <rPh sb="0" eb="2">
      <t>スウチ</t>
    </rPh>
    <phoneticPr fontId="3"/>
  </si>
  <si>
    <t>判定⑯</t>
    <rPh sb="0" eb="2">
      <t>ハンテイ</t>
    </rPh>
    <phoneticPr fontId="3"/>
  </si>
  <si>
    <t>数値⑰</t>
    <rPh sb="0" eb="2">
      <t>スウチ</t>
    </rPh>
    <phoneticPr fontId="3"/>
  </si>
  <si>
    <t>判定⑰</t>
    <rPh sb="0" eb="2">
      <t>ハンテイ</t>
    </rPh>
    <phoneticPr fontId="3"/>
  </si>
  <si>
    <t>数値⑱</t>
    <rPh sb="0" eb="2">
      <t>スウチ</t>
    </rPh>
    <phoneticPr fontId="3"/>
  </si>
  <si>
    <t>判定⑱</t>
    <rPh sb="0" eb="2">
      <t>ハンテイ</t>
    </rPh>
    <phoneticPr fontId="3"/>
  </si>
  <si>
    <t>プライベートIPアドレスへの通信（業務用）</t>
    <rPh sb="14" eb="16">
      <t>ツウシン</t>
    </rPh>
    <rPh sb="17" eb="20">
      <t>ギョウムヨウ</t>
    </rPh>
    <phoneticPr fontId="3"/>
  </si>
  <si>
    <t>プライベートIPアドレスへの通信（来訪者用）</t>
    <rPh sb="14" eb="16">
      <t>ツウシン</t>
    </rPh>
    <rPh sb="17" eb="21">
      <t>ライホウシャヨウ</t>
    </rPh>
    <phoneticPr fontId="3"/>
  </si>
  <si>
    <t>通信不可</t>
    <rPh sb="0" eb="2">
      <t>ツウシン</t>
    </rPh>
    <rPh sb="2" eb="3">
      <t>フ</t>
    </rPh>
    <rPh sb="3" eb="4">
      <t>カ</t>
    </rPh>
    <phoneticPr fontId="3"/>
  </si>
  <si>
    <t>通信可</t>
    <rPh sb="0" eb="3">
      <t>ツウシンカ</t>
    </rPh>
    <phoneticPr fontId="3"/>
  </si>
  <si>
    <t>通信不可　【標準設定】</t>
    <rPh sb="0" eb="2">
      <t>ツウシン</t>
    </rPh>
    <rPh sb="2" eb="4">
      <t>フカ</t>
    </rPh>
    <phoneticPr fontId="3"/>
  </si>
  <si>
    <t>無線環境調整のため以下のパラメータ調整をする場合、記入してください</t>
    <rPh sb="0" eb="2">
      <t>ムセン</t>
    </rPh>
    <rPh sb="2" eb="4">
      <t>カンキョウ</t>
    </rPh>
    <rPh sb="4" eb="6">
      <t>チョウセイ</t>
    </rPh>
    <rPh sb="9" eb="11">
      <t>イカ</t>
    </rPh>
    <rPh sb="17" eb="19">
      <t>チョウセイ</t>
    </rPh>
    <rPh sb="22" eb="24">
      <t>バアイ</t>
    </rPh>
    <rPh sb="25" eb="27">
      <t>キニュウ</t>
    </rPh>
    <phoneticPr fontId="3"/>
  </si>
  <si>
    <t>※申込者にて附番し記載してください。</t>
    <rPh sb="1" eb="4">
      <t>モウシコミシャ</t>
    </rPh>
    <rPh sb="6" eb="8">
      <t>フバン</t>
    </rPh>
    <rPh sb="9" eb="11">
      <t>キサイ</t>
    </rPh>
    <phoneticPr fontId="3"/>
  </si>
  <si>
    <t>xxxx-xxxx-xxxxx</t>
  </si>
  <si>
    <t>設定するAPのシリアルNo.</t>
    <rPh sb="0" eb="2">
      <t>セッテイ</t>
    </rPh>
    <phoneticPr fontId="3"/>
  </si>
  <si>
    <r>
      <t xml:space="preserve">【パスワード使用可能文字】
※半角英字（大文字、小文字）、半角数字、半角記号の-（ハイフン）、_（アンダーバー）、.（ドット）、@（アットマーク）、#（ハッシュタグ）、$（ドル）を使用できます
</t>
    </r>
    <r>
      <rPr>
        <sz val="11"/>
        <color rgb="FFFF0000"/>
        <rFont val="Meiryo UI"/>
        <family val="3"/>
        <charset val="128"/>
      </rPr>
      <t>※最小8文字以上</t>
    </r>
    <rPh sb="98" eb="100">
      <t>サイショウ</t>
    </rPh>
    <rPh sb="103" eb="105">
      <t>イジョウ</t>
    </rPh>
    <phoneticPr fontId="3"/>
  </si>
  <si>
    <r>
      <t xml:space="preserve">【SSID使用可能文字】
※半角英字（大文字、小文字）、半角数字、半角記号の-（ハイフン）、_（アンダーバー）、.（ドット）、@（アットマーク）、#（ハッシュタグ）、$（ドル）を使用できます
</t>
    </r>
    <r>
      <rPr>
        <sz val="11"/>
        <color rgb="FFFF0000"/>
        <rFont val="Meiryo UI"/>
        <family val="3"/>
        <charset val="128"/>
      </rPr>
      <t>※SSID名は最大32文字以内</t>
    </r>
    <rPh sb="109" eb="111">
      <t>イナイ</t>
    </rPh>
    <phoneticPr fontId="3"/>
  </si>
  <si>
    <r>
      <t xml:space="preserve">【SSID使用可能文字】
※半角英字（大文字、小文字）、半角数字、半角記号の-（ハイフン）、_（アンダーバー）、.（ドット）、@（アットマーク）、#（ハッシュタグ）、$（ドル）を使用できます
</t>
    </r>
    <r>
      <rPr>
        <sz val="11"/>
        <color rgb="FFFF0000"/>
        <rFont val="Meiryo UI"/>
        <family val="3"/>
        <charset val="128"/>
      </rPr>
      <t>※SSID名は最大32文字以内</t>
    </r>
  </si>
  <si>
    <r>
      <t xml:space="preserve">【パスワード使用可能文字】
※半角英字（大文字、小文字）、半角数字、半角記号の-（ハイフン）、_（アンダーバー）、.（ドット）、@（アットマーク）、#（ハッシュタグ）、$（ドル）を使用できます
</t>
    </r>
    <r>
      <rPr>
        <sz val="11"/>
        <color rgb="FFFF0000"/>
        <rFont val="Meiryo UI"/>
        <family val="3"/>
        <charset val="128"/>
      </rPr>
      <t>※最小8文字以上</t>
    </r>
  </si>
  <si>
    <t>ダッシュボード上のNW名変更
AP名変更</t>
    <rPh sb="7" eb="8">
      <t>ジョウ</t>
    </rPh>
    <rPh sb="11" eb="12">
      <t>メイ</t>
    </rPh>
    <rPh sb="12" eb="14">
      <t>ヘンコウ</t>
    </rPh>
    <rPh sb="17" eb="18">
      <t>メイ</t>
    </rPh>
    <rPh sb="18" eb="20">
      <t>ヘンコウ</t>
    </rPh>
    <phoneticPr fontId="3"/>
  </si>
  <si>
    <t>※1　無線チャネル(5GHz)の詳細な設定を複数同時利用する事は出来ません。</t>
    <rPh sb="3" eb="5">
      <t>ムセン</t>
    </rPh>
    <phoneticPr fontId="3"/>
  </si>
  <si>
    <t>※2　固定する無線チャネル番号を1～11の中から1つ記入。</t>
    <rPh sb="3" eb="5">
      <t>コテイ</t>
    </rPh>
    <rPh sb="7" eb="9">
      <t>ムセン</t>
    </rPh>
    <rPh sb="13" eb="15">
      <t>バンゴウ</t>
    </rPh>
    <rPh sb="21" eb="22">
      <t>ナカ</t>
    </rPh>
    <rPh sb="26" eb="28">
      <t>キニュウ</t>
    </rPh>
    <phoneticPr fontId="3"/>
  </si>
  <si>
    <t>※3　固定する無線チャネル番号を36～64、100～140の中から</t>
    <rPh sb="3" eb="5">
      <t>コテイ</t>
    </rPh>
    <rPh sb="7" eb="9">
      <t>ムセン</t>
    </rPh>
    <rPh sb="13" eb="15">
      <t>バンゴウ</t>
    </rPh>
    <rPh sb="30" eb="31">
      <t>ナカ</t>
    </rPh>
    <phoneticPr fontId="3"/>
  </si>
  <si>
    <t>無線チャネル (5GHz)　※1</t>
    <rPh sb="0" eb="2">
      <t>ムセン</t>
    </rPh>
    <phoneticPr fontId="3"/>
  </si>
  <si>
    <t>※　対象AP番号は④-1で入れた番号と連動させること</t>
  </si>
  <si>
    <t>無線チャネル設定
（2.4Ghz）</t>
    <rPh sb="0" eb="2">
      <t>ムセン</t>
    </rPh>
    <rPh sb="6" eb="8">
      <t>セッテイ</t>
    </rPh>
    <phoneticPr fontId="3"/>
  </si>
  <si>
    <r>
      <rPr>
        <sz val="12"/>
        <color theme="1"/>
        <rFont val="Meiryo UI"/>
        <family val="3"/>
        <charset val="128"/>
      </rPr>
      <t>チャネル番号
(2.4GHz）</t>
    </r>
    <r>
      <rPr>
        <sz val="11"/>
        <color theme="1"/>
        <rFont val="Meiryo UI"/>
        <family val="3"/>
        <charset val="128"/>
      </rPr>
      <t xml:space="preserve">
</t>
    </r>
    <r>
      <rPr>
        <sz val="10"/>
        <color rgb="FFFF0000"/>
        <rFont val="Meiryo UI"/>
        <family val="3"/>
        <charset val="128"/>
      </rPr>
      <t>※チャネル固定の場合</t>
    </r>
    <rPh sb="4" eb="6">
      <t>バンゴウ</t>
    </rPh>
    <rPh sb="21" eb="23">
      <t>コテイ</t>
    </rPh>
    <rPh sb="24" eb="26">
      <t>バアイ</t>
    </rPh>
    <phoneticPr fontId="3"/>
  </si>
  <si>
    <t>電波出力自動調整</t>
    <rPh sb="0" eb="4">
      <t>デンパシュツリョク</t>
    </rPh>
    <rPh sb="4" eb="6">
      <t>ジドウ</t>
    </rPh>
    <rPh sb="6" eb="8">
      <t>チョウセイ</t>
    </rPh>
    <phoneticPr fontId="3"/>
  </si>
  <si>
    <t>xxxx-xxxx-xxxx</t>
  </si>
  <si>
    <t>チャネル固定</t>
  </si>
  <si>
    <t>申込内容</t>
    <rPh sb="0" eb="4">
      <t>モウシコミナイヨウ</t>
    </rPh>
    <phoneticPr fontId="3"/>
  </si>
  <si>
    <t>SSID/パスワードの設定変更</t>
  </si>
  <si>
    <t>zzzzzzzz</t>
  </si>
  <si>
    <t>業務用</t>
  </si>
  <si>
    <t>SSID⑲</t>
  </si>
  <si>
    <t>フリガナ⑲</t>
  </si>
  <si>
    <t>数値⑲</t>
    <rPh sb="0" eb="2">
      <t>スウチ</t>
    </rPh>
    <phoneticPr fontId="3"/>
  </si>
  <si>
    <t>判定⑲</t>
    <rPh sb="0" eb="2">
      <t>ハンテイ</t>
    </rPh>
    <phoneticPr fontId="3"/>
  </si>
  <si>
    <t>SSID⑳</t>
  </si>
  <si>
    <t>フリガナ⑳</t>
  </si>
  <si>
    <t>数値⑳</t>
    <rPh sb="0" eb="2">
      <t>スウチ</t>
    </rPh>
    <phoneticPr fontId="3"/>
  </si>
  <si>
    <t>判定⑳</t>
    <rPh sb="0" eb="2">
      <t>ハンテイ</t>
    </rPh>
    <phoneticPr fontId="3"/>
  </si>
  <si>
    <t>SSID21</t>
  </si>
  <si>
    <t>数値21</t>
    <rPh sb="0" eb="2">
      <t>スウチ</t>
    </rPh>
    <phoneticPr fontId="3"/>
  </si>
  <si>
    <t>判定21</t>
    <rPh sb="0" eb="2">
      <t>ハンテイ</t>
    </rPh>
    <phoneticPr fontId="3"/>
  </si>
  <si>
    <t>SSID22</t>
  </si>
  <si>
    <t>フリガナ22</t>
  </si>
  <si>
    <t>数値22</t>
    <rPh sb="0" eb="2">
      <t>スウチ</t>
    </rPh>
    <phoneticPr fontId="3"/>
  </si>
  <si>
    <t>判定22</t>
    <rPh sb="0" eb="2">
      <t>ハンテイ</t>
    </rPh>
    <phoneticPr fontId="3"/>
  </si>
  <si>
    <t>SSID23</t>
  </si>
  <si>
    <t>フリガナ23</t>
  </si>
  <si>
    <t>数値23</t>
    <rPh sb="0" eb="2">
      <t>スウチ</t>
    </rPh>
    <phoneticPr fontId="3"/>
  </si>
  <si>
    <t>判定23</t>
    <rPh sb="0" eb="2">
      <t>ハンテイ</t>
    </rPh>
    <phoneticPr fontId="3"/>
  </si>
  <si>
    <t>フリガナ24</t>
  </si>
  <si>
    <t>数値24</t>
    <rPh sb="0" eb="2">
      <t>スウチ</t>
    </rPh>
    <phoneticPr fontId="3"/>
  </si>
  <si>
    <t>判定24</t>
    <rPh sb="0" eb="2">
      <t>ハンテイ</t>
    </rPh>
    <phoneticPr fontId="3"/>
  </si>
  <si>
    <t>フリガナ25</t>
  </si>
  <si>
    <t>数値25</t>
    <rPh sb="0" eb="2">
      <t>スウチ</t>
    </rPh>
    <phoneticPr fontId="3"/>
  </si>
  <si>
    <t>判定25</t>
    <rPh sb="0" eb="2">
      <t>ハンテイ</t>
    </rPh>
    <phoneticPr fontId="3"/>
  </si>
  <si>
    <t>SSID26</t>
  </si>
  <si>
    <t>フリガナ26</t>
  </si>
  <si>
    <t>数値26</t>
    <rPh sb="0" eb="2">
      <t>スウチ</t>
    </rPh>
    <phoneticPr fontId="3"/>
  </si>
  <si>
    <t>判定26</t>
    <rPh sb="0" eb="2">
      <t>ハンテイ</t>
    </rPh>
    <phoneticPr fontId="3"/>
  </si>
  <si>
    <t>SSID27</t>
  </si>
  <si>
    <t>フリガナ27</t>
  </si>
  <si>
    <t>数値27</t>
    <rPh sb="0" eb="2">
      <t>スウチ</t>
    </rPh>
    <phoneticPr fontId="3"/>
  </si>
  <si>
    <t>判定27</t>
    <rPh sb="0" eb="2">
      <t>ハンテイ</t>
    </rPh>
    <phoneticPr fontId="3"/>
  </si>
  <si>
    <t>数値28</t>
    <rPh sb="0" eb="2">
      <t>スウチ</t>
    </rPh>
    <phoneticPr fontId="3"/>
  </si>
  <si>
    <t>判定28</t>
    <rPh sb="0" eb="2">
      <t>ハンテイ</t>
    </rPh>
    <phoneticPr fontId="3"/>
  </si>
  <si>
    <t>フリガナ29</t>
  </si>
  <si>
    <t>数値29</t>
    <rPh sb="0" eb="2">
      <t>スウチ</t>
    </rPh>
    <phoneticPr fontId="3"/>
  </si>
  <si>
    <t>判定29</t>
    <rPh sb="0" eb="2">
      <t>ハンテイ</t>
    </rPh>
    <phoneticPr fontId="3"/>
  </si>
  <si>
    <t>SSID30</t>
  </si>
  <si>
    <t>数値30</t>
    <rPh sb="0" eb="2">
      <t>スウチ</t>
    </rPh>
    <phoneticPr fontId="3"/>
  </si>
  <si>
    <t>判定30</t>
    <rPh sb="0" eb="2">
      <t>ハンテイ</t>
    </rPh>
    <phoneticPr fontId="3"/>
  </si>
  <si>
    <t>SSID31</t>
  </si>
  <si>
    <t>フリガナ31</t>
  </si>
  <si>
    <t>数値31</t>
    <rPh sb="0" eb="2">
      <t>スウチ</t>
    </rPh>
    <phoneticPr fontId="3"/>
  </si>
  <si>
    <t>判定31</t>
    <rPh sb="0" eb="2">
      <t>ハンテイ</t>
    </rPh>
    <phoneticPr fontId="3"/>
  </si>
  <si>
    <t>SSID32</t>
  </si>
  <si>
    <t>フリガナ32</t>
  </si>
  <si>
    <t>数値32</t>
    <rPh sb="0" eb="2">
      <t>スウチ</t>
    </rPh>
    <phoneticPr fontId="3"/>
  </si>
  <si>
    <t>判定32</t>
    <rPh sb="0" eb="2">
      <t>ハンテイ</t>
    </rPh>
    <phoneticPr fontId="3"/>
  </si>
  <si>
    <t>フリガナ33</t>
  </si>
  <si>
    <t>数値33</t>
    <rPh sb="0" eb="2">
      <t>スウチ</t>
    </rPh>
    <phoneticPr fontId="3"/>
  </si>
  <si>
    <t>判定33</t>
    <rPh sb="0" eb="2">
      <t>ハンテイ</t>
    </rPh>
    <phoneticPr fontId="3"/>
  </si>
  <si>
    <t>フリガナ34</t>
  </si>
  <si>
    <t>数値34</t>
    <rPh sb="0" eb="2">
      <t>スウチ</t>
    </rPh>
    <phoneticPr fontId="3"/>
  </si>
  <si>
    <t>判定34</t>
    <rPh sb="0" eb="2">
      <t>ハンテイ</t>
    </rPh>
    <phoneticPr fontId="3"/>
  </si>
  <si>
    <t>SSID35</t>
  </si>
  <si>
    <t>フリガナ35</t>
  </si>
  <si>
    <t>数値35</t>
    <rPh sb="0" eb="2">
      <t>スウチ</t>
    </rPh>
    <phoneticPr fontId="3"/>
  </si>
  <si>
    <t>判定35</t>
    <rPh sb="0" eb="2">
      <t>ハンテイ</t>
    </rPh>
    <phoneticPr fontId="3"/>
  </si>
  <si>
    <t>SSID36</t>
  </si>
  <si>
    <t>フリガナ36</t>
  </si>
  <si>
    <t>数値36</t>
    <rPh sb="0" eb="2">
      <t>スウチ</t>
    </rPh>
    <phoneticPr fontId="3"/>
  </si>
  <si>
    <t>判定36</t>
    <rPh sb="0" eb="2">
      <t>ハンテイ</t>
    </rPh>
    <phoneticPr fontId="3"/>
  </si>
  <si>
    <t>数値37</t>
    <rPh sb="0" eb="2">
      <t>スウチ</t>
    </rPh>
    <phoneticPr fontId="3"/>
  </si>
  <si>
    <t>判定37</t>
    <rPh sb="0" eb="2">
      <t>ハンテイ</t>
    </rPh>
    <phoneticPr fontId="3"/>
  </si>
  <si>
    <t>フリガナ38</t>
  </si>
  <si>
    <t>数値38</t>
    <rPh sb="0" eb="2">
      <t>スウチ</t>
    </rPh>
    <phoneticPr fontId="3"/>
  </si>
  <si>
    <t>判定38</t>
    <rPh sb="0" eb="2">
      <t>ハンテイ</t>
    </rPh>
    <phoneticPr fontId="3"/>
  </si>
  <si>
    <t>例2</t>
    <rPh sb="0" eb="1">
      <t>レイ</t>
    </rPh>
    <phoneticPr fontId="3"/>
  </si>
  <si>
    <t>SSIDの削除</t>
  </si>
  <si>
    <t>xxxxxxxxxxx</t>
  </si>
  <si>
    <t>xxxxxxxx</t>
  </si>
  <si>
    <t>yyyyyyyyyyy</t>
  </si>
  <si>
    <t>無線チャネル設定
（5Ghz）　※2</t>
    <rPh sb="0" eb="2">
      <t>ムセン</t>
    </rPh>
    <rPh sb="6" eb="8">
      <t>セッテイ</t>
    </rPh>
    <phoneticPr fontId="3"/>
  </si>
  <si>
    <r>
      <rPr>
        <sz val="12"/>
        <color theme="1"/>
        <rFont val="Meiryo UI"/>
        <family val="3"/>
        <charset val="128"/>
      </rPr>
      <t>チャネル番号
（5GHz）　※3</t>
    </r>
    <r>
      <rPr>
        <sz val="11"/>
        <color theme="1"/>
        <rFont val="Meiryo UI"/>
        <family val="3"/>
        <charset val="128"/>
      </rPr>
      <t xml:space="preserve">
</t>
    </r>
    <r>
      <rPr>
        <sz val="10"/>
        <color rgb="FFFF0000"/>
        <rFont val="Meiryo UI"/>
        <family val="3"/>
        <charset val="128"/>
      </rPr>
      <t>※チャネル固定の場合</t>
    </r>
    <rPh sb="4" eb="6">
      <t>バンゴウ</t>
    </rPh>
    <rPh sb="22" eb="24">
      <t>コテイ</t>
    </rPh>
    <rPh sb="25" eb="27">
      <t>バアイ</t>
    </rPh>
    <phoneticPr fontId="3"/>
  </si>
  <si>
    <t>無線帯域幅
（5Ghz）</t>
    <rPh sb="0" eb="5">
      <t>ムセンタイイキハバ</t>
    </rPh>
    <phoneticPr fontId="3"/>
  </si>
  <si>
    <t>20MHz</t>
  </si>
  <si>
    <t>yyyy-yyyy-yyyy</t>
  </si>
  <si>
    <t>※2　無線チャネル(5GHz)の詳細な設定を複数同時利用する事は出来ません。</t>
  </si>
  <si>
    <t>※3　52～140を設定した場合、気象レーダー等を検出すると自動的に他のチャネルに変更します。</t>
  </si>
  <si>
    <t>Radiusアカウンティングサーバ
IPアドレス</t>
  </si>
  <si>
    <t>Radiusアカウンティングサーバ
ポート番号</t>
    <rPh sb="21" eb="23">
      <t>バンゴウ</t>
    </rPh>
    <phoneticPr fontId="3"/>
  </si>
  <si>
    <t>SSID⑩</t>
  </si>
  <si>
    <t>フリガナ⑩</t>
  </si>
  <si>
    <t>SSID⑪</t>
  </si>
  <si>
    <t>SSID⑫</t>
  </si>
  <si>
    <t>SSID⑬</t>
  </si>
  <si>
    <t>SSID⑭</t>
  </si>
  <si>
    <t>SSID⑲</t>
  </si>
  <si>
    <t>フリガナ⑲</t>
  </si>
  <si>
    <t>SSID⑳</t>
  </si>
  <si>
    <t>SSID①</t>
  </si>
  <si>
    <t>フリガナ①</t>
  </si>
  <si>
    <t>SSID②</t>
  </si>
  <si>
    <t>SSID③</t>
  </si>
  <si>
    <t>SSID④</t>
  </si>
  <si>
    <t>SSID⑤</t>
  </si>
  <si>
    <t>フリガナ21</t>
  </si>
  <si>
    <t>SSID24</t>
  </si>
  <si>
    <t>SSID25</t>
  </si>
  <si>
    <t>SSID28</t>
  </si>
  <si>
    <t>フリガナ28</t>
  </si>
  <si>
    <t>SSID29</t>
  </si>
  <si>
    <t>フリガナ30</t>
  </si>
  <si>
    <t>SSID33</t>
  </si>
  <si>
    <t>SSID34</t>
  </si>
  <si>
    <t>SSID37</t>
  </si>
  <si>
    <t>フリガナ37</t>
  </si>
  <si>
    <t>SSID38</t>
  </si>
  <si>
    <t>SSID39</t>
  </si>
  <si>
    <t>フリガナ39</t>
  </si>
  <si>
    <t>数値39</t>
    <rPh sb="0" eb="2">
      <t>スウチ</t>
    </rPh>
    <phoneticPr fontId="3"/>
  </si>
  <si>
    <t>判定39</t>
    <rPh sb="0" eb="2">
      <t>ハンテイ</t>
    </rPh>
    <phoneticPr fontId="3"/>
  </si>
  <si>
    <t>SSID40</t>
  </si>
  <si>
    <t>フリガナ40</t>
  </si>
  <si>
    <t>数値40</t>
    <rPh sb="0" eb="2">
      <t>スウチ</t>
    </rPh>
    <phoneticPr fontId="3"/>
  </si>
  <si>
    <t>判定40</t>
    <rPh sb="0" eb="2">
      <t>ハンテイ</t>
    </rPh>
    <phoneticPr fontId="3"/>
  </si>
  <si>
    <t>外部Radius連携</t>
  </si>
  <si>
    <t>対象のSSID</t>
    <rPh sb="0" eb="2">
      <t>タイショウ</t>
    </rPh>
    <phoneticPr fontId="3"/>
  </si>
  <si>
    <t>設定するSSIDの用途
※1</t>
    <rPh sb="0" eb="2">
      <t>セッテイ</t>
    </rPh>
    <rPh sb="9" eb="11">
      <t>ヨウト</t>
    </rPh>
    <phoneticPr fontId="3"/>
  </si>
  <si>
    <r>
      <rPr>
        <sz val="12"/>
        <color theme="1"/>
        <rFont val="Meiryo UI"/>
        <family val="3"/>
        <charset val="128"/>
      </rPr>
      <t>設定するSSID</t>
    </r>
    <r>
      <rPr>
        <sz val="11"/>
        <color theme="1"/>
        <rFont val="Meiryo UI"/>
        <family val="3"/>
        <charset val="128"/>
      </rPr>
      <t xml:space="preserve">
</t>
    </r>
    <r>
      <rPr>
        <sz val="10"/>
        <color rgb="FFFF0000"/>
        <rFont val="Meiryo UI"/>
        <family val="3"/>
        <charset val="128"/>
      </rPr>
      <t>※最大32文字以内
※1AP毎のSSIDの総数は10個まで
動作上はAP毎のSSIDは4個までを推奨</t>
    </r>
    <rPh sb="0" eb="2">
      <t>セッテイ</t>
    </rPh>
    <rPh sb="10" eb="12">
      <t>サイダイ</t>
    </rPh>
    <rPh sb="14" eb="18">
      <t>モジイナイ</t>
    </rPh>
    <phoneticPr fontId="3"/>
  </si>
  <si>
    <r>
      <rPr>
        <sz val="12"/>
        <color theme="1"/>
        <rFont val="Meiryo UI"/>
        <family val="3"/>
        <charset val="128"/>
      </rPr>
      <t>設定するパスワード</t>
    </r>
    <r>
      <rPr>
        <sz val="11"/>
        <color theme="1"/>
        <rFont val="Meiryo UI"/>
        <family val="3"/>
        <charset val="128"/>
      </rPr>
      <t xml:space="preserve">
</t>
    </r>
    <r>
      <rPr>
        <sz val="10"/>
        <color rgb="FFFF0000"/>
        <rFont val="Meiryo UI"/>
        <family val="3"/>
        <charset val="128"/>
      </rPr>
      <t>※最小8文字以上</t>
    </r>
    <rPh sb="0" eb="2">
      <t>セッテイ</t>
    </rPh>
    <rPh sb="11" eb="13">
      <t>サイショウ</t>
    </rPh>
    <rPh sb="14" eb="18">
      <t>モジイジョウ</t>
    </rPh>
    <phoneticPr fontId="3"/>
  </si>
  <si>
    <t>SSIDの用途変更有無</t>
    <rPh sb="5" eb="9">
      <t>ヨウトヘンコウ</t>
    </rPh>
    <rPh sb="9" eb="11">
      <t>ウム</t>
    </rPh>
    <phoneticPr fontId="3"/>
  </si>
  <si>
    <t>SSID/パスワードの変更</t>
  </si>
  <si>
    <t>有</t>
  </si>
  <si>
    <t>All Email（以下全て）</t>
  </si>
  <si>
    <t>All Blogging（以下全て）</t>
  </si>
  <si>
    <t>お申込者様名</t>
    <rPh sb="1" eb="5">
      <t>モウシコミシャサマ</t>
    </rPh>
    <rPh sb="5" eb="6">
      <t>メイ</t>
    </rPh>
    <phoneticPr fontId="3"/>
  </si>
  <si>
    <t>ご連絡先</t>
    <rPh sb="1" eb="4">
      <t>レンラクサキ</t>
    </rPh>
    <phoneticPr fontId="3"/>
  </si>
  <si>
    <t>sample@example.com</t>
  </si>
  <si>
    <t>※1 「来訪者用」を選択した場合、プライベートIPアドレス向けの通信をブロックします</t>
  </si>
  <si>
    <t>Ｗｉ-Ｆｉへの接続時に、お客さまが指定したWebサイトを表示します。
※MACアドレス認証の同時使用は不可となります。
※本機能は、プロキシ環境下では、動作しません。</t>
  </si>
  <si>
    <t>※変更したSSIDに対する「指定WEBサイト表示の利用」「通信速度制限(Mbps)」も設定可能です。</t>
    <rPh sb="1" eb="3">
      <t>ヘンコウ</t>
    </rPh>
    <phoneticPr fontId="3"/>
  </si>
  <si>
    <t>※追加したSSIDに対する「指定WEBサイト表示の利用」「通信速度制限(Mbps)」も設定可能です。</t>
    <rPh sb="1" eb="3">
      <t>ツイカ</t>
    </rPh>
    <rPh sb="10" eb="11">
      <t>タイ</t>
    </rPh>
    <rPh sb="43" eb="45">
      <t>セッテイ</t>
    </rPh>
    <rPh sb="45" eb="47">
      <t>カノウ</t>
    </rPh>
    <phoneticPr fontId="3"/>
  </si>
  <si>
    <t>お客様用意のRadiusサーバによる認証が可能なよう、アクセスポイント装置へ設定を実施します。</t>
    <rPh sb="1" eb="3">
      <t>キャクサマ</t>
    </rPh>
    <rPh sb="3" eb="5">
      <t>ヨウイ</t>
    </rPh>
    <rPh sb="18" eb="20">
      <t>ニンショウ</t>
    </rPh>
    <rPh sb="21" eb="23">
      <t>カノウ</t>
    </rPh>
    <rPh sb="35" eb="37">
      <t>ソウチ</t>
    </rPh>
    <rPh sb="38" eb="40">
      <t>セッテイ</t>
    </rPh>
    <rPh sb="41" eb="43">
      <t>ジッシ</t>
    </rPh>
    <phoneticPr fontId="3"/>
  </si>
  <si>
    <t>Open Roaming連携</t>
    <rPh sb="12" eb="14">
      <t>レンケイ</t>
    </rPh>
    <phoneticPr fontId="2"/>
  </si>
  <si>
    <t>-</t>
  </si>
  <si>
    <t>Open Roaming※に対応したSSIDを送波するための連携機能です。
※Open Roaming：Wireless Broadband Alliance (WBA) が推進する、ワールドワイドでのシームレスな接続プラットフォーム。</t>
    <rPh sb="14" eb="16">
      <t>タイオウ</t>
    </rPh>
    <rPh sb="23" eb="25">
      <t>ソウハ</t>
    </rPh>
    <rPh sb="30" eb="32">
      <t>レンケイ</t>
    </rPh>
    <rPh sb="32" eb="34">
      <t>キノウ</t>
    </rPh>
    <phoneticPr fontId="49"/>
  </si>
  <si>
    <t>Open Roaming連携</t>
    <rPh sb="12" eb="14">
      <t>レンケイ</t>
    </rPh>
    <phoneticPr fontId="3"/>
  </si>
  <si>
    <t>利用なし【標準設定】</t>
    <rPh sb="0" eb="2">
      <t>リヨウ</t>
    </rPh>
    <rPh sb="5" eb="9">
      <t>ヒョウジュンセッテイ</t>
    </rPh>
    <phoneticPr fontId="3"/>
  </si>
  <si>
    <t>利用あり(パターン1)</t>
    <rPh sb="0" eb="2">
      <t>リヨウ</t>
    </rPh>
    <phoneticPr fontId="3"/>
  </si>
  <si>
    <t>利用あり(パターン2)</t>
    <rPh sb="0" eb="2">
      <t>リヨウ</t>
    </rPh>
    <phoneticPr fontId="3"/>
  </si>
  <si>
    <t>Open Roaming連携をご利用の場合、右図でパターンを確認し"利用あり"にチェック"・"をつけてください。</t>
    <rPh sb="12" eb="14">
      <t>レンケイ</t>
    </rPh>
    <rPh sb="16" eb="18">
      <t>リヨウ</t>
    </rPh>
    <rPh sb="19" eb="21">
      <t>バアイ</t>
    </rPh>
    <rPh sb="22" eb="24">
      <t>ウズ</t>
    </rPh>
    <rPh sb="30" eb="32">
      <t>カクニン</t>
    </rPh>
    <rPh sb="34" eb="36">
      <t>リヨウ</t>
    </rPh>
    <phoneticPr fontId="3"/>
  </si>
  <si>
    <t>利用にあたっては、公衆無線LANサービスに関するガイドライン（総務省や無線LANビジネス推進連絡会等により策定）に従ってください。</t>
    <rPh sb="0" eb="2">
      <t>リヨウ</t>
    </rPh>
    <rPh sb="57" eb="58">
      <t>シタガ</t>
    </rPh>
    <phoneticPr fontId="3"/>
  </si>
  <si>
    <t>パターン1の場合、AP - Radius Proxy間の認証通信にRadSec(RADIUS over TLS)は適用できません。</t>
    <rPh sb="6" eb="8">
      <t>バアイ</t>
    </rPh>
    <rPh sb="28" eb="32">
      <t>ニンショウツウシン</t>
    </rPh>
    <rPh sb="57" eb="59">
      <t>テキヨウ</t>
    </rPh>
    <phoneticPr fontId="3"/>
  </si>
  <si>
    <t>パターン2の場合、AP - Radius Proxy間の認証通信にRadSecが適用されます。</t>
    <rPh sb="6" eb="8">
      <t>バアイ</t>
    </rPh>
    <phoneticPr fontId="3"/>
  </si>
  <si>
    <t>Open Roaming連携 利用あり の場合、以下項目もチェック"■"をお願いします。</t>
    <rPh sb="15" eb="17">
      <t>リヨウ</t>
    </rPh>
    <rPh sb="21" eb="23">
      <t>バアイ</t>
    </rPh>
    <rPh sb="24" eb="26">
      <t>イカ</t>
    </rPh>
    <rPh sb="26" eb="28">
      <t>コウモク</t>
    </rPh>
    <phoneticPr fontId="3"/>
  </si>
  <si>
    <t>・</t>
  </si>
  <si>
    <t>国内ですでに運用中のOpen Roaming対応SSIDと同名のSSIDを送波する場合、</t>
  </si>
  <si>
    <t>同名のSSIDを送波することを、SSID管理者等へ承諾を得ていますか</t>
  </si>
  <si>
    <t>承諾を得ている</t>
    <rPh sb="0" eb="2">
      <t>ショウダク</t>
    </rPh>
    <rPh sb="3" eb="4">
      <t>エ</t>
    </rPh>
    <phoneticPr fontId="3"/>
  </si>
  <si>
    <t>RadiusサーバIPアドレス</t>
  </si>
  <si>
    <r>
      <t xml:space="preserve">Radiusサーバ ポート番号
</t>
    </r>
    <r>
      <rPr>
        <sz val="9"/>
        <color theme="1"/>
        <rFont val="HGP創英角ｺﾞｼｯｸUB"/>
        <family val="3"/>
        <charset val="128"/>
      </rPr>
      <t>※一般的なRadiuss認証用ポート番号:1812</t>
    </r>
    <rPh sb="13" eb="15">
      <t>バンゴウ</t>
    </rPh>
    <rPh sb="17" eb="20">
      <t>イッパンテキ</t>
    </rPh>
    <rPh sb="28" eb="30">
      <t>ニンショウ</t>
    </rPh>
    <rPh sb="30" eb="31">
      <t>ヨウ</t>
    </rPh>
    <rPh sb="34" eb="36">
      <t>バンゴウ</t>
    </rPh>
    <phoneticPr fontId="3"/>
  </si>
  <si>
    <t>クライアント-サーバ間の共通鍵</t>
    <rPh sb="10" eb="11">
      <t>カン</t>
    </rPh>
    <rPh sb="12" eb="15">
      <t>キョウツウカギ</t>
    </rPh>
    <phoneticPr fontId="3"/>
  </si>
  <si>
    <t>Radiusアカウンティングサーバが2台ある場合以下に記載</t>
    <rPh sb="19" eb="20">
      <t>ダイ</t>
    </rPh>
    <rPh sb="22" eb="24">
      <t>バアイ</t>
    </rPh>
    <rPh sb="24" eb="26">
      <t>イカ</t>
    </rPh>
    <rPh sb="27" eb="29">
      <t>キサイ</t>
    </rPh>
    <phoneticPr fontId="3"/>
  </si>
  <si>
    <t>Radiusアカウンティングサーバが3台ある場合以下に記載</t>
    <rPh sb="19" eb="20">
      <t>ダイ</t>
    </rPh>
    <rPh sb="22" eb="24">
      <t>バアイ</t>
    </rPh>
    <rPh sb="24" eb="26">
      <t>イカ</t>
    </rPh>
    <rPh sb="27" eb="29">
      <t>キサイ</t>
    </rPh>
    <phoneticPr fontId="3"/>
  </si>
  <si>
    <t>テストアカウントはアクセスポイント装置～Radiusサーバ間のRadius連携の動作確認に必要になります</t>
  </si>
  <si>
    <t>Radiusサーバが２台ある場合以下に記載</t>
    <rPh sb="11" eb="12">
      <t>ダイ</t>
    </rPh>
    <rPh sb="14" eb="16">
      <t>バアイ</t>
    </rPh>
    <rPh sb="16" eb="18">
      <t>イカ</t>
    </rPh>
    <rPh sb="19" eb="21">
      <t>キサイ</t>
    </rPh>
    <phoneticPr fontId="3"/>
  </si>
  <si>
    <t>Radiusサーバが3台ある場合以下に記載</t>
    <rPh sb="11" eb="12">
      <t>ダイ</t>
    </rPh>
    <rPh sb="14" eb="16">
      <t>バアイ</t>
    </rPh>
    <rPh sb="16" eb="18">
      <t>イカ</t>
    </rPh>
    <rPh sb="19" eb="21">
      <t>キサイ</t>
    </rPh>
    <phoneticPr fontId="3"/>
  </si>
  <si>
    <t>指定されたRadiusサーバがDynamicVLANに対応かつ設定している場合、</t>
  </si>
  <si>
    <r>
      <t>　お客様Radiusサーバに、Radiusクライアントとしてアクセスポイント装置のIPアドレスを登録願います
　</t>
    </r>
    <r>
      <rPr>
        <sz val="11"/>
        <color theme="1"/>
        <rFont val="HGP創英角ｺﾞｼｯｸUB"/>
        <family val="3"/>
        <charset val="128"/>
      </rPr>
      <t xml:space="preserve">アクセスポイント装置のIPアドレスを固定IPとして設定願います（DHCPは原則NG）
</t>
    </r>
    <r>
      <rPr>
        <sz val="11"/>
        <color rgb="FFFF0000"/>
        <rFont val="HGP創英角ｺﾞｼｯｸUB"/>
        <family val="3"/>
        <charset val="128"/>
      </rPr>
      <t>　</t>
    </r>
    <r>
      <rPr>
        <sz val="11"/>
        <rFont val="HGP創英角ｺﾞｼｯｸUB"/>
        <family val="3"/>
        <charset val="128"/>
      </rPr>
      <t>アクセスポイント装置のIPアドレスとRadiusサーバが疎通可能な必要があります</t>
    </r>
    <rPh sb="2" eb="4">
      <t>キャクサマ</t>
    </rPh>
    <rPh sb="38" eb="40">
      <t>ソウチ</t>
    </rPh>
    <rPh sb="48" eb="50">
      <t>トウロク</t>
    </rPh>
    <rPh sb="50" eb="51">
      <t>ネガ</t>
    </rPh>
    <rPh sb="76" eb="78">
      <t>コテイ</t>
    </rPh>
    <rPh sb="83" eb="85">
      <t>セッテイ</t>
    </rPh>
    <rPh sb="85" eb="86">
      <t>ネガ</t>
    </rPh>
    <rPh sb="95" eb="97">
      <t>ゲンソク</t>
    </rPh>
    <rPh sb="110" eb="112">
      <t>ソウチ</t>
    </rPh>
    <rPh sb="130" eb="132">
      <t>ソツウ</t>
    </rPh>
    <rPh sb="132" eb="134">
      <t>カノウ</t>
    </rPh>
    <rPh sb="135" eb="137">
      <t>ヒツヨウ</t>
    </rPh>
    <phoneticPr fontId="3"/>
  </si>
  <si>
    <t>Radiusアカウンティングサーバの
IP/ポート番号/共通鍵
(設定が必要な場合のみ記載)</t>
    <rPh sb="34" eb="36">
      <t>セッテイ</t>
    </rPh>
    <rPh sb="37" eb="39">
      <t>ヒツヨウ</t>
    </rPh>
    <rPh sb="40" eb="42">
      <t>バアイ</t>
    </rPh>
    <rPh sb="44" eb="46">
      <t>キサイ</t>
    </rPh>
    <phoneticPr fontId="3"/>
  </si>
  <si>
    <t>Webリダイレクト
詳細設定</t>
  </si>
  <si>
    <t>Webリダイレクトの詳細設定を希望する場合は別紙⑥を記載</t>
  </si>
  <si>
    <t>【複数選択不可】</t>
  </si>
  <si>
    <t>利用者の認証</t>
    <rPh sb="0" eb="3">
      <t>リヨウシャ</t>
    </rPh>
    <rPh sb="4" eb="6">
      <t>ニンショウ</t>
    </rPh>
    <phoneticPr fontId="3"/>
  </si>
  <si>
    <t>Webリダイレクトの詳細設定や利用規約表示を依頼する場合、以下を記入してください</t>
    <rPh sb="10" eb="12">
      <t>ショウサイ</t>
    </rPh>
    <rPh sb="12" eb="14">
      <t>セッテイ</t>
    </rPh>
    <rPh sb="15" eb="17">
      <t>リヨウ</t>
    </rPh>
    <rPh sb="17" eb="19">
      <t>キヤク</t>
    </rPh>
    <rPh sb="19" eb="21">
      <t>ヒョウジ</t>
    </rPh>
    <rPh sb="22" eb="24">
      <t>イライ</t>
    </rPh>
    <rPh sb="26" eb="28">
      <t>バアイ</t>
    </rPh>
    <rPh sb="29" eb="31">
      <t>イカ</t>
    </rPh>
    <rPh sb="32" eb="34">
      <t>キニュウ</t>
    </rPh>
    <phoneticPr fontId="3"/>
  </si>
  <si>
    <t>有り(ロゴは別ファイルで送付)</t>
    <rPh sb="0" eb="1">
      <t>ア</t>
    </rPh>
    <rPh sb="6" eb="7">
      <t>ベツ</t>
    </rPh>
    <rPh sb="12" eb="14">
      <t>ソウフ</t>
    </rPh>
    <phoneticPr fontId="3"/>
  </si>
  <si>
    <r>
      <t>ロゴの有無</t>
    </r>
    <r>
      <rPr>
        <vertAlign val="superscript"/>
        <sz val="14"/>
        <rFont val="HGP創英角ｺﾞｼｯｸUB"/>
        <family val="3"/>
        <charset val="128"/>
      </rPr>
      <t>※1</t>
    </r>
    <r>
      <rPr>
        <sz val="12"/>
        <rFont val="HGP創英角ｺﾞｼｯｸUB"/>
        <family val="3"/>
        <charset val="128"/>
      </rPr>
      <t xml:space="preserve">
（デフォルト値：無し）</t>
    </r>
    <rPh sb="3" eb="5">
      <t>ウム</t>
    </rPh>
    <rPh sb="14" eb="15">
      <t>チ</t>
    </rPh>
    <rPh sb="16" eb="17">
      <t>ナ</t>
    </rPh>
    <phoneticPr fontId="3"/>
  </si>
  <si>
    <t>インターネットへの接続ボタンの
言語表示
（デフォルト値：日本語）</t>
    <rPh sb="9" eb="11">
      <t>セツゾク</t>
    </rPh>
    <rPh sb="16" eb="18">
      <t>ゲンゴ</t>
    </rPh>
    <rPh sb="18" eb="20">
      <t>ヒョウジ</t>
    </rPh>
    <rPh sb="29" eb="32">
      <t>ニホンゴ</t>
    </rPh>
    <phoneticPr fontId="3"/>
  </si>
  <si>
    <t>（表示：Continue to the Internet）</t>
  </si>
  <si>
    <r>
      <t>利用規約の文面</t>
    </r>
    <r>
      <rPr>
        <vertAlign val="superscript"/>
        <sz val="14"/>
        <rFont val="HGP創英角ｺﾞｼｯｸUB"/>
        <family val="3"/>
        <charset val="128"/>
      </rPr>
      <t>※2</t>
    </r>
    <rPh sb="0" eb="2">
      <t>リヨウ</t>
    </rPh>
    <rPh sb="2" eb="4">
      <t>キヤク</t>
    </rPh>
    <rPh sb="5" eb="7">
      <t>ブンメン</t>
    </rPh>
    <phoneticPr fontId="3"/>
  </si>
  <si>
    <t>※1 ロゴの画像データ形式はPNG、JPEG、GIFが対応可能です。200×100サイズを超える画像はリサイズされます。</t>
    <rPh sb="6" eb="8">
      <t>ガゾウ</t>
    </rPh>
    <rPh sb="11" eb="13">
      <t>ケイシキ</t>
    </rPh>
    <rPh sb="27" eb="29">
      <t>タイオウ</t>
    </rPh>
    <rPh sb="29" eb="31">
      <t>カノウ</t>
    </rPh>
    <rPh sb="45" eb="46">
      <t>コ</t>
    </rPh>
    <rPh sb="48" eb="50">
      <t>ガゾウ</t>
    </rPh>
    <phoneticPr fontId="3"/>
  </si>
  <si>
    <t>※2 利用規約文面は改行等がされずに続き文字で表示されます。（改行等が必要な場合はhtmlでの依頼をいただければ対応可能です）</t>
    <rPh sb="3" eb="5">
      <t>リヨウ</t>
    </rPh>
    <rPh sb="5" eb="7">
      <t>キヤク</t>
    </rPh>
    <rPh sb="7" eb="9">
      <t>ブンメン</t>
    </rPh>
    <rPh sb="10" eb="13">
      <t>カイギョウトウ</t>
    </rPh>
    <rPh sb="18" eb="19">
      <t>ツヅ</t>
    </rPh>
    <rPh sb="20" eb="22">
      <t>モジ</t>
    </rPh>
    <rPh sb="23" eb="25">
      <t>ヒョウジ</t>
    </rPh>
    <rPh sb="31" eb="34">
      <t>カイギョウトウ</t>
    </rPh>
    <rPh sb="35" eb="37">
      <t>ヒツヨウ</t>
    </rPh>
    <rPh sb="38" eb="40">
      <t>バアイ</t>
    </rPh>
    <rPh sb="47" eb="49">
      <t>イライ</t>
    </rPh>
    <rPh sb="56" eb="58">
      <t>タイオウ</t>
    </rPh>
    <rPh sb="58" eb="60">
      <t>カノウ</t>
    </rPh>
    <phoneticPr fontId="3"/>
  </si>
  <si>
    <t>設定変更詳細依頼書</t>
    <rPh sb="0" eb="2">
      <t>セッテイ</t>
    </rPh>
    <rPh sb="2" eb="4">
      <t>ヘンコウ</t>
    </rPh>
    <rPh sb="4" eb="6">
      <t>ショウサイ</t>
    </rPh>
    <rPh sb="6" eb="9">
      <t>イライショ</t>
    </rPh>
    <phoneticPr fontId="3"/>
  </si>
  <si>
    <t>西日本電信電話株式会社</t>
    <phoneticPr fontId="3"/>
  </si>
  <si>
    <t>XB5</t>
    <phoneticPr fontId="3"/>
  </si>
  <si>
    <t>設定申込
（自動反映）</t>
    <rPh sb="0" eb="2">
      <t>セッテイ</t>
    </rPh>
    <rPh sb="2" eb="4">
      <t>モウシコミ</t>
    </rPh>
    <rPh sb="6" eb="8">
      <t>ジドウ</t>
    </rPh>
    <rPh sb="8" eb="10">
      <t>ハンエイ</t>
    </rPh>
    <phoneticPr fontId="3"/>
  </si>
  <si>
    <r>
      <rPr>
        <sz val="9"/>
        <rFont val="HGP創英角ｺﾞｼｯｸUB"/>
        <family val="3"/>
        <charset val="128"/>
      </rPr>
      <t>※設定変更希望日の指定をする場合、</t>
    </r>
    <r>
      <rPr>
        <sz val="9"/>
        <color rgb="FFFF0000"/>
        <rFont val="HGP創英角ｺﾞｼｯｸUB"/>
        <family val="3"/>
        <charset val="128"/>
      </rPr>
      <t>様式送付日から一週間以内の日付で指定</t>
    </r>
    <r>
      <rPr>
        <sz val="9"/>
        <rFont val="HGP創英角ｺﾞｼｯｸUB"/>
        <family val="3"/>
        <charset val="128"/>
      </rPr>
      <t>いただきますようお願いします。</t>
    </r>
    <r>
      <rPr>
        <sz val="9"/>
        <color rgb="FFFF0000"/>
        <rFont val="HGP創英角ｺﾞｼｯｸUB"/>
        <family val="3"/>
        <charset val="128"/>
      </rPr>
      <t xml:space="preserve">
</t>
    </r>
    <r>
      <rPr>
        <sz val="9"/>
        <rFont val="HGP創英角ｺﾞｼｯｸUB"/>
        <family val="3"/>
        <charset val="128"/>
      </rPr>
      <t>　 例：4/3様式送付→4/10までの間で日にち指定可能(4/11以降の指定は不可)</t>
    </r>
    <r>
      <rPr>
        <sz val="9"/>
        <color rgb="FFFF0000"/>
        <rFont val="HGP創英角ｺﾞｼｯｸUB"/>
        <family val="3"/>
        <charset val="128"/>
      </rPr>
      <t xml:space="preserve">
　 </t>
    </r>
    <r>
      <rPr>
        <sz val="9"/>
        <rFont val="HGP創英角ｺﾞｼｯｸUB"/>
        <family val="3"/>
        <charset val="128"/>
      </rPr>
      <t>ご希望に添えない場合、調整相談の連絡をさせていただく場合がございます。</t>
    </r>
    <phoneticPr fontId="3"/>
  </si>
  <si>
    <t>MACアドレス認証
／ＩＤパスワード認証</t>
    <phoneticPr fontId="3"/>
  </si>
  <si>
    <r>
      <t xml:space="preserve">外部Radius連携設定
</t>
    </r>
    <r>
      <rPr>
        <sz val="8"/>
        <color theme="1"/>
        <rFont val="HGP創英角ｺﾞｼｯｸUB"/>
        <family val="3"/>
        <charset val="128"/>
      </rPr>
      <t>(OpenRoaming連携設定もこちら)</t>
    </r>
    <phoneticPr fontId="3"/>
  </si>
  <si>
    <t>ファイアウォール（ＩＰ指定）
／通信速度制限（ＩＰ指定）</t>
    <phoneticPr fontId="3"/>
  </si>
  <si>
    <t>別紙④</t>
    <rPh sb="0" eb="2">
      <t>ベッシ</t>
    </rPh>
    <phoneticPr fontId="3"/>
  </si>
  <si>
    <t>別紙③</t>
    <rPh sb="0" eb="2">
      <t>ベッシ</t>
    </rPh>
    <phoneticPr fontId="3"/>
  </si>
  <si>
    <t>ファイアウォール（アプリ指定）用</t>
    <phoneticPr fontId="3"/>
  </si>
  <si>
    <t>※本様式は1契約（WOW）あたりの変更申込となり、契約IDが分かれる場合（別拠点・同拠点で別契約）は別様式にてお申し込み願います。</t>
    <phoneticPr fontId="3"/>
  </si>
  <si>
    <t>【注意】本シートSSID・パスワードの入力の際にはコピー&amp;ペーストを使用しないこと</t>
    <phoneticPr fontId="3"/>
  </si>
  <si>
    <t>※本様式は全てのAPに対しての一括申込に使用する様式です。</t>
    <phoneticPr fontId="3"/>
  </si>
  <si>
    <r>
      <rPr>
        <sz val="12"/>
        <color theme="1"/>
        <rFont val="Meiryo UI"/>
        <family val="3"/>
        <charset val="128"/>
      </rPr>
      <t>設定するSSID</t>
    </r>
    <r>
      <rPr>
        <sz val="11"/>
        <color theme="1"/>
        <rFont val="Meiryo UI"/>
        <family val="3"/>
        <charset val="128"/>
      </rPr>
      <t xml:space="preserve">
</t>
    </r>
    <r>
      <rPr>
        <sz val="10"/>
        <color rgb="FFFF0000"/>
        <rFont val="Meiryo UI"/>
        <family val="3"/>
        <charset val="128"/>
      </rPr>
      <t>※最大32文字以内</t>
    </r>
    <phoneticPr fontId="3"/>
  </si>
  <si>
    <t>※1「来訪者用」を選択した場合、プライベートIPアドレス向けの通信をブロックします。</t>
    <phoneticPr fontId="3"/>
  </si>
  <si>
    <r>
      <t>設定するSSID用途</t>
    </r>
    <r>
      <rPr>
        <sz val="8"/>
        <color theme="1"/>
        <rFont val="Meiryo UI"/>
        <family val="3"/>
        <charset val="128"/>
      </rPr>
      <t>※1</t>
    </r>
    <rPh sb="0" eb="2">
      <t>セッテイ</t>
    </rPh>
    <rPh sb="8" eb="10">
      <t>ヨウト</t>
    </rPh>
    <phoneticPr fontId="3"/>
  </si>
  <si>
    <t>※AP毎に異なる設定を希望する場合は別紙④にご記載ください。</t>
    <phoneticPr fontId="3"/>
  </si>
  <si>
    <t>※本様式は1契約(WOW)あたりの変更申込となり、契約IDが分かれる場合(別拠点・同拠点で別契約)は別様式にてお申し込み願います。</t>
    <phoneticPr fontId="3"/>
  </si>
  <si>
    <r>
      <rPr>
        <b/>
        <sz val="11"/>
        <rFont val="Meiryo UI"/>
        <family val="3"/>
        <charset val="128"/>
      </rPr>
      <t>【SSID・パスワード使用可能文字】</t>
    </r>
    <r>
      <rPr>
        <sz val="10"/>
        <rFont val="Meiryo UI"/>
        <family val="3"/>
        <charset val="128"/>
      </rPr>
      <t xml:space="preserve">
※半角英字（大文字、小文字）、半角数字、半角記号の-（ハイフン）、_（アンダーバー）、
.（ドット）、@（アットマーク）、#（ハッシュタグ）、 $（ドル）を使用できます。
</t>
    </r>
    <r>
      <rPr>
        <b/>
        <sz val="11"/>
        <color rgb="FFFF0000"/>
        <rFont val="Meiryo UI"/>
        <family val="3"/>
        <charset val="128"/>
      </rPr>
      <t>※指定の文字以外では設定できません。</t>
    </r>
    <phoneticPr fontId="3"/>
  </si>
  <si>
    <r>
      <rPr>
        <sz val="12"/>
        <color theme="1"/>
        <rFont val="Meiryo UI"/>
        <family val="3"/>
        <charset val="128"/>
      </rPr>
      <t>設定するパスワード</t>
    </r>
    <r>
      <rPr>
        <sz val="11"/>
        <color theme="1"/>
        <rFont val="Meiryo UI"/>
        <family val="3"/>
        <charset val="128"/>
      </rPr>
      <t xml:space="preserve">
</t>
    </r>
    <r>
      <rPr>
        <sz val="10"/>
        <color rgb="FFFF0000"/>
        <rFont val="Meiryo UI"/>
        <family val="3"/>
        <charset val="128"/>
      </rPr>
      <t>※8文字以上(必須)</t>
    </r>
    <rPh sb="0" eb="2">
      <t>セッテイ</t>
    </rPh>
    <rPh sb="12" eb="16">
      <t>モジイジョウ</t>
    </rPh>
    <rPh sb="17" eb="19">
      <t>ヒッス</t>
    </rPh>
    <phoneticPr fontId="3"/>
  </si>
  <si>
    <t>※複数同時設定の場合は【別紙⑨】に記入</t>
    <rPh sb="1" eb="3">
      <t>フクスウ</t>
    </rPh>
    <rPh sb="3" eb="5">
      <t>ドウジ</t>
    </rPh>
    <rPh sb="5" eb="7">
      <t>セッテイ</t>
    </rPh>
    <rPh sb="8" eb="10">
      <t>バアイ</t>
    </rPh>
    <phoneticPr fontId="4"/>
  </si>
  <si>
    <t>※左側が自由記述欄。--WOW・・・後ろに入れさせていただきます。</t>
    <phoneticPr fontId="3"/>
  </si>
  <si>
    <t>　 例：Osaka--WOW123456789</t>
    <phoneticPr fontId="3"/>
  </si>
  <si>
    <t>※入力可能文字：半角英数及び記号（. @ # _ -）</t>
    <phoneticPr fontId="3"/>
  </si>
  <si>
    <t>※AP毎に個別設定するには、別紙④へ記載</t>
    <rPh sb="3" eb="4">
      <t>ゴト</t>
    </rPh>
    <rPh sb="5" eb="7">
      <t>コベツ</t>
    </rPh>
    <rPh sb="7" eb="9">
      <t>セッテイ</t>
    </rPh>
    <rPh sb="14" eb="16">
      <t>ベッシ</t>
    </rPh>
    <rPh sb="18" eb="20">
      <t>キサイ</t>
    </rPh>
    <phoneticPr fontId="3"/>
  </si>
  <si>
    <t>※本様式は「AP個別の設定」の一括申込に使用する様式です。</t>
    <phoneticPr fontId="3"/>
  </si>
  <si>
    <t>※本シートには「追加/変更/削除する項目のみ」をご記載願います。</t>
    <phoneticPr fontId="3"/>
  </si>
  <si>
    <r>
      <rPr>
        <b/>
        <sz val="11"/>
        <rFont val="Meiryo UI"/>
        <family val="3"/>
        <charset val="128"/>
      </rPr>
      <t>【SSID・パスワード使用可能文字】</t>
    </r>
    <r>
      <rPr>
        <sz val="11"/>
        <rFont val="Meiryo UI"/>
        <family val="3"/>
        <charset val="128"/>
      </rPr>
      <t xml:space="preserve">
※半角英字（大文字、小文字）、半角数字、半角記号の-（ハイフン）、_（アンダーバー）、
.（ドット）、@（アットマーク）、#（ハッシュタグ）、 $（ドル）を使用できます。
</t>
    </r>
    <r>
      <rPr>
        <b/>
        <sz val="11"/>
        <color rgb="FFFF0000"/>
        <rFont val="Meiryo UI"/>
        <family val="3"/>
        <charset val="128"/>
      </rPr>
      <t>※指定の文字以外では設定できません。</t>
    </r>
    <phoneticPr fontId="3"/>
  </si>
  <si>
    <t>※パスワードは8文字以上、半角文字(英字大文字、英字小文字、数字、記号)のうち
　 3種類を混合してください。
　 パスワード欄が空欄の場合、パスワードは自動生成となります。
　 パスワード自動生成かつ、複数拠点でご利用する場合、同一IDでも拠点毎に
　 別々のパスワードとなりますので、ご注意願います。　
　 (自動生成の認証用パスワードは、記入いただいたメールアドレス宛にメールで通知いたします)　　</t>
    <phoneticPr fontId="3"/>
  </si>
  <si>
    <t>下記を選択
・TCP
・UDP
・Any
（例：TCP）</t>
    <rPh sb="0" eb="2">
      <t>カキ</t>
    </rPh>
    <rPh sb="3" eb="5">
      <t>センタク</t>
    </rPh>
    <phoneticPr fontId="3"/>
  </si>
  <si>
    <t>下記を選択
・許可
・禁止
（例：禁止）</t>
    <rPh sb="0" eb="2">
      <t>カキ</t>
    </rPh>
    <rPh sb="3" eb="5">
      <t>センタク</t>
    </rPh>
    <rPh sb="7" eb="9">
      <t>キョカ</t>
    </rPh>
    <rPh sb="11" eb="13">
      <t>キンシ</t>
    </rPh>
    <rPh sb="15" eb="16">
      <t>レイ</t>
    </rPh>
    <rPh sb="17" eb="19">
      <t>キンシ</t>
    </rPh>
    <phoneticPr fontId="3"/>
  </si>
  <si>
    <t>数字が低い順番にファイアウォールが適用される
（例：１）</t>
    <rPh sb="24" eb="25">
      <t>レイ</t>
    </rPh>
    <phoneticPr fontId="3"/>
  </si>
  <si>
    <t>ポート番号
（例：80）</t>
    <rPh sb="3" eb="5">
      <t>バンゴウ</t>
    </rPh>
    <rPh sb="7" eb="8">
      <t>レイ</t>
    </rPh>
    <phoneticPr fontId="3"/>
  </si>
  <si>
    <r>
      <t xml:space="preserve">宛先のIPv4ネットワークアドレス
ネットワークアドレス/サブネットマスク
（例：192.168.0.0/24）
</t>
    </r>
    <r>
      <rPr>
        <sz val="9"/>
        <color rgb="FFFF0000"/>
        <rFont val="HGP創英角ｺﾞｼｯｸUB"/>
        <family val="3"/>
        <charset val="128"/>
      </rPr>
      <t>※特定の端末のみを許可/禁止する場合は、
サブネットの値を24ではなく32にする必要があります(例：192.168.0.100/32）</t>
    </r>
    <rPh sb="39" eb="40">
      <t>レイ</t>
    </rPh>
    <phoneticPr fontId="3"/>
  </si>
  <si>
    <t>全てのSSIDに共通の設定</t>
    <rPh sb="0" eb="1">
      <t>スベ</t>
    </rPh>
    <rPh sb="8" eb="10">
      <t>キョウツウ</t>
    </rPh>
    <rPh sb="11" eb="13">
      <t>セッテイ</t>
    </rPh>
    <phoneticPr fontId="4"/>
  </si>
  <si>
    <t>固定のSSIDにて設定（.Free Wi-Fi for Apprication)</t>
    <rPh sb="0" eb="2">
      <t>コテイ</t>
    </rPh>
    <rPh sb="9" eb="11">
      <t>セッテイ</t>
    </rPh>
    <phoneticPr fontId="4"/>
  </si>
  <si>
    <t>ON</t>
    <phoneticPr fontId="3"/>
  </si>
  <si>
    <t>OFF【標準設定】</t>
    <phoneticPr fontId="3"/>
  </si>
  <si>
    <t>※１　利用者の認証の詳細な設定を複数同時利用する事は出来ません。</t>
  </si>
  <si>
    <t>※２　来訪者向けＷｉ-Ｆｉインターネット用のＷｉ-Ｆｉの場合の標準設定は、以下。</t>
  </si>
  <si>
    <t>　　　　「プライベートアドレスへの通信」＝「通信不可」</t>
  </si>
  <si>
    <t>　　　　「モバイル端末間の通信」＝「禁止」</t>
  </si>
  <si>
    <t>端末間通信禁止の場合IPアドレスはアクセスポイントから払いだされます。</t>
    <rPh sb="0" eb="2">
      <t>タンマツ</t>
    </rPh>
    <rPh sb="2" eb="3">
      <t>カン</t>
    </rPh>
    <rPh sb="3" eb="5">
      <t>ツウシン</t>
    </rPh>
    <rPh sb="5" eb="7">
      <t>キンシ</t>
    </rPh>
    <rPh sb="8" eb="10">
      <t>バアイ</t>
    </rPh>
    <rPh sb="27" eb="28">
      <t>ハラ</t>
    </rPh>
    <phoneticPr fontId="2"/>
  </si>
  <si>
    <t>※３　無線チャネル(5GHz)の詳細な設定を複数同時利用する事は出来ません。</t>
    <rPh sb="3" eb="5">
      <t>ムセン</t>
    </rPh>
    <phoneticPr fontId="2"/>
  </si>
  <si>
    <t>※４　固定する無線チャネル番号を1～11の中から1つ記入。</t>
    <rPh sb="3" eb="5">
      <t>コテイ</t>
    </rPh>
    <rPh sb="7" eb="9">
      <t>ムセン</t>
    </rPh>
    <rPh sb="13" eb="15">
      <t>バンゴウ</t>
    </rPh>
    <rPh sb="21" eb="22">
      <t>ナカ</t>
    </rPh>
    <rPh sb="26" eb="28">
      <t>キニュウ</t>
    </rPh>
    <phoneticPr fontId="2"/>
  </si>
  <si>
    <t>※５　固定する無線チャネル番号を36～64、100～140の中から</t>
    <rPh sb="3" eb="5">
      <t>コテイ</t>
    </rPh>
    <rPh sb="7" eb="9">
      <t>ムセン</t>
    </rPh>
    <rPh sb="13" eb="15">
      <t>バンゴウ</t>
    </rPh>
    <rPh sb="30" eb="31">
      <t>ナカ</t>
    </rPh>
    <phoneticPr fontId="2"/>
  </si>
  <si>
    <t>1つ記入 （4の倍数のチャネルのみ設定可能です）。</t>
    <rPh sb="2" eb="4">
      <t>キニュウ</t>
    </rPh>
    <rPh sb="8" eb="10">
      <t>バイスウ</t>
    </rPh>
    <rPh sb="17" eb="19">
      <t>セッテイ</t>
    </rPh>
    <rPh sb="19" eb="21">
      <t>カノウ</t>
    </rPh>
    <phoneticPr fontId="2"/>
  </si>
  <si>
    <t>52～140を設定した場合、気象レーダー等を検出すると</t>
    <rPh sb="7" eb="9">
      <t>セッテイ</t>
    </rPh>
    <rPh sb="11" eb="13">
      <t>バアイ</t>
    </rPh>
    <rPh sb="14" eb="16">
      <t>キショウ</t>
    </rPh>
    <rPh sb="20" eb="21">
      <t>トウ</t>
    </rPh>
    <rPh sb="22" eb="24">
      <t>ケンシュツ</t>
    </rPh>
    <phoneticPr fontId="2"/>
  </si>
  <si>
    <t>自動的に他のチャネルに変更します。</t>
    <rPh sb="4" eb="5">
      <t>タ</t>
    </rPh>
    <rPh sb="11" eb="13">
      <t>ヘンコウ</t>
    </rPh>
    <phoneticPr fontId="2"/>
  </si>
  <si>
    <t>詳細な設定を行なう場合、以下を記入してください。</t>
    <rPh sb="0" eb="2">
      <t>ショウサイ</t>
    </rPh>
    <rPh sb="3" eb="5">
      <t>セッテイ</t>
    </rPh>
    <rPh sb="6" eb="7">
      <t>オコ</t>
    </rPh>
    <rPh sb="9" eb="11">
      <t>バアイ</t>
    </rPh>
    <rPh sb="12" eb="14">
      <t>イカ</t>
    </rPh>
    <rPh sb="15" eb="17">
      <t>キニュウ</t>
    </rPh>
    <phoneticPr fontId="3"/>
  </si>
  <si>
    <t>（</t>
    <phoneticPr fontId="3"/>
  </si>
  <si>
    <t>※別紙⑤-5に記載要</t>
    <rPh sb="1" eb="3">
      <t>ベッシ</t>
    </rPh>
    <rPh sb="7" eb="9">
      <t>キサイ</t>
    </rPh>
    <rPh sb="9" eb="10">
      <t>ヨウ</t>
    </rPh>
    <phoneticPr fontId="3"/>
  </si>
  <si>
    <t>※別紙⑤-4に記載要</t>
    <rPh sb="1" eb="3">
      <t>ベッシ</t>
    </rPh>
    <rPh sb="7" eb="9">
      <t>キサイ</t>
    </rPh>
    <rPh sb="9" eb="10">
      <t>ヨウ</t>
    </rPh>
    <phoneticPr fontId="3"/>
  </si>
  <si>
    <t>※別紙⑤-3に記載要</t>
    <rPh sb="1" eb="3">
      <t>ベッシ</t>
    </rPh>
    <rPh sb="7" eb="9">
      <t>キサイ</t>
    </rPh>
    <rPh sb="9" eb="10">
      <t>ヨウ</t>
    </rPh>
    <phoneticPr fontId="3"/>
  </si>
  <si>
    <t>※別紙⑤-2に記載要</t>
    <rPh sb="1" eb="3">
      <t>ベッシ</t>
    </rPh>
    <rPh sb="7" eb="9">
      <t>キサイ</t>
    </rPh>
    <rPh sb="9" eb="10">
      <t>ヨウ</t>
    </rPh>
    <phoneticPr fontId="3"/>
  </si>
  <si>
    <t>※別紙⑦に記載要</t>
    <rPh sb="1" eb="3">
      <t>ベッシ</t>
    </rPh>
    <rPh sb="5" eb="8">
      <t>キサイヨウ</t>
    </rPh>
    <phoneticPr fontId="3"/>
  </si>
  <si>
    <t>記入した値に通信速度を制限。
（１Mbpsに制限する場合の例：１）</t>
    <rPh sb="22" eb="24">
      <t>セイゲン</t>
    </rPh>
    <rPh sb="26" eb="28">
      <t>バアイ</t>
    </rPh>
    <rPh sb="29" eb="30">
      <t>レイ</t>
    </rPh>
    <phoneticPr fontId="3"/>
  </si>
  <si>
    <t>宛先のIPv4ネットワークアドレス
ネットワークアドレス/サブネットマスク
（例：192.168.0.0/24）</t>
    <phoneticPr fontId="3"/>
  </si>
  <si>
    <t>利用規約再表示までの間隔
（デフォルト値：１時間）</t>
    <rPh sb="0" eb="4">
      <t>リヨウキヤク</t>
    </rPh>
    <rPh sb="4" eb="7">
      <t>サイヒョウジ</t>
    </rPh>
    <rPh sb="10" eb="12">
      <t>カンカク</t>
    </rPh>
    <rPh sb="19" eb="20">
      <t>チ</t>
    </rPh>
    <rPh sb="22" eb="24">
      <t>ジカン</t>
    </rPh>
    <phoneticPr fontId="3"/>
  </si>
  <si>
    <t>Webサイト表示
（Webリダイレクト）</t>
    <rPh sb="6" eb="8">
      <t>ヒョウジ</t>
    </rPh>
    <phoneticPr fontId="3"/>
  </si>
  <si>
    <t>HPのURL（</t>
    <phoneticPr fontId="3"/>
  </si>
  <si>
    <t>）</t>
    <phoneticPr fontId="3"/>
  </si>
  <si>
    <t>OFF</t>
    <phoneticPr fontId="3"/>
  </si>
  <si>
    <t>複数選択不可</t>
    <phoneticPr fontId="3"/>
  </si>
  <si>
    <t>パスワード認証</t>
    <rPh sb="5" eb="7">
      <t>ニンショウ</t>
    </rPh>
    <phoneticPr fontId="3"/>
  </si>
  <si>
    <t>WPA2 only(AES）</t>
    <phoneticPr fontId="3"/>
  </si>
  <si>
    <t>WPA＋WPA2(AES+TKIP）※非推奨</t>
    <phoneticPr fontId="3"/>
  </si>
  <si>
    <t>暗号化：WEP ※非推奨</t>
    <rPh sb="0" eb="3">
      <t>アンゴウカ</t>
    </rPh>
    <rPh sb="9" eb="10">
      <t>ヒ</t>
    </rPh>
    <rPh sb="10" eb="12">
      <t>スイショウ</t>
    </rPh>
    <phoneticPr fontId="3"/>
  </si>
  <si>
    <t>MACアドレス認証</t>
    <rPh sb="7" eb="9">
      <t>ニンショウ</t>
    </rPh>
    <phoneticPr fontId="3"/>
  </si>
  <si>
    <t>WPA2＋WPA3(AES)</t>
    <phoneticPr fontId="3"/>
  </si>
  <si>
    <t>その他</t>
    <rPh sb="2" eb="3">
      <t>タ</t>
    </rPh>
    <phoneticPr fontId="3"/>
  </si>
  <si>
    <t>パスワード無し（OPEN：暗号化なし）※非推奨</t>
    <phoneticPr fontId="3"/>
  </si>
  <si>
    <t>パスワード認証
WPA2(AES)/WPA3</t>
    <phoneticPr fontId="3"/>
  </si>
  <si>
    <t>WPA2＋WPA3(AES)【標準設定】</t>
    <rPh sb="15" eb="19">
      <t>ヒョウジュンセッテイ</t>
    </rPh>
    <phoneticPr fontId="3"/>
  </si>
  <si>
    <t>Ver.1.7(2025.05.31～）</t>
    <phoneticPr fontId="3"/>
  </si>
  <si>
    <t>別紙⑧　無線環境パラメータ調整用申込書(ハイエンド６プラン/ハイエンドプラン/ハイエンド6屋外プラン)</t>
    <rPh sb="0" eb="2">
      <t>ベッシ</t>
    </rPh>
    <rPh sb="4" eb="6">
      <t>ムセン</t>
    </rPh>
    <rPh sb="6" eb="8">
      <t>カンキョウ</t>
    </rPh>
    <rPh sb="13" eb="15">
      <t>チョウセイ</t>
    </rPh>
    <rPh sb="15" eb="16">
      <t>ヨウ</t>
    </rPh>
    <phoneticPr fontId="4"/>
  </si>
  <si>
    <t>＜記入例＞別紙⑧　無線環境パラメータ調整用申込書(ハイエンド６プラン/ハイエンドプラン/ハイエンド6屋外プラン)</t>
    <rPh sb="1" eb="4">
      <t>キニュウレイ</t>
    </rPh>
    <rPh sb="5" eb="7">
      <t>ベッシ</t>
    </rPh>
    <rPh sb="9" eb="11">
      <t>ムセン</t>
    </rPh>
    <rPh sb="11" eb="13">
      <t>カンキョウ</t>
    </rPh>
    <rPh sb="18" eb="21">
      <t>チョウセイヨウ</t>
    </rPh>
    <rPh sb="21" eb="24">
      <t>モウシコミショ</t>
    </rPh>
    <rPh sb="50" eb="52">
      <t>オクガイ</t>
    </rPh>
    <phoneticPr fontId="4"/>
  </si>
  <si>
    <t>別紙⑦　外部Radius連携用　申込書(ハイエンド６プラン/ハイエンドプラン/ハイエンド6屋外プラン)</t>
    <rPh sb="4" eb="6">
      <t>ガイブ</t>
    </rPh>
    <rPh sb="12" eb="14">
      <t>レンケイ</t>
    </rPh>
    <rPh sb="14" eb="15">
      <t>ヨウ</t>
    </rPh>
    <phoneticPr fontId="4"/>
  </si>
  <si>
    <t>別紙⑥_利用規約表示申込書(ハイエンド６プラン/ハイエンドプラン/ハイエンド6屋外プラン)</t>
    <rPh sb="4" eb="6">
      <t>リヨウ</t>
    </rPh>
    <rPh sb="6" eb="8">
      <t>キヤク</t>
    </rPh>
    <rPh sb="8" eb="10">
      <t>ヒョウジ</t>
    </rPh>
    <phoneticPr fontId="4"/>
  </si>
  <si>
    <t>別紙⑨　ダッシュボード上のNW名・AP名変更設定(ハイエンド６プラン/ハイエンドプラン/ハイエンド6屋外プラン)</t>
    <rPh sb="11" eb="12">
      <t>ジョウ</t>
    </rPh>
    <rPh sb="15" eb="16">
      <t>メイ</t>
    </rPh>
    <rPh sb="19" eb="20">
      <t>メイ</t>
    </rPh>
    <rPh sb="20" eb="22">
      <t>ヘンコウ</t>
    </rPh>
    <rPh sb="22" eb="24">
      <t>セッテイ</t>
    </rPh>
    <phoneticPr fontId="4"/>
  </si>
  <si>
    <t>別紙⑤-5_SSID毎の詳細設定(ハイエンド６/ハイエンドプラン/ハイエンド6屋外プラン)</t>
    <phoneticPr fontId="3"/>
  </si>
  <si>
    <t>別紙⑤-4_SSID毎の詳細設定(ハイエンド６/ハイエンドプラン/ハイエンド6屋外プラン)</t>
    <phoneticPr fontId="3"/>
  </si>
  <si>
    <t>別紙⑤-3_SSID毎の詳細設定(ハイエンド６/ハイエンド/ハイエンド6屋外プラン)</t>
    <phoneticPr fontId="3"/>
  </si>
  <si>
    <t>別紙⑤-2_SSID毎の詳細設定(ハイエンド６/ハイエンドプラン/ハイエンド6屋外プラン)
MACアドレス認証／ＩＤパスワードによるユーザ認証用</t>
    <phoneticPr fontId="3"/>
  </si>
  <si>
    <t>別紙⑤-1_SSID毎の詳細設定(ハイエンド６/ハイエンドプラン/ハイエンド6屋外プラン)</t>
    <rPh sb="10" eb="11">
      <t>ゴト</t>
    </rPh>
    <rPh sb="12" eb="16">
      <t>ショウサイセッテイ</t>
    </rPh>
    <phoneticPr fontId="4"/>
  </si>
  <si>
    <t>別紙④_【AP別のSSID設定】一括変更申込
(ハイエンド６/ハイエンドプラン/ハイエンド6屋外プラン)</t>
    <rPh sb="7" eb="8">
      <t>ベツ</t>
    </rPh>
    <rPh sb="13" eb="15">
      <t>セッテイ</t>
    </rPh>
    <rPh sb="16" eb="18">
      <t>イッカツ</t>
    </rPh>
    <rPh sb="18" eb="20">
      <t>ヘンコウ</t>
    </rPh>
    <rPh sb="20" eb="22">
      <t>モウシコミ</t>
    </rPh>
    <phoneticPr fontId="3"/>
  </si>
  <si>
    <t>別紙③_契約ID全体の設定(ハイエンド６プラン/ハイエンドプラン/ハイエンド6屋外プラン)</t>
    <rPh sb="4" eb="6">
      <t>ケイヤク</t>
    </rPh>
    <rPh sb="8" eb="10">
      <t>ゼンタイ</t>
    </rPh>
    <rPh sb="11" eb="13">
      <t>セッテイ</t>
    </rPh>
    <phoneticPr fontId="3"/>
  </si>
  <si>
    <t>別紙②_連絡先変更(ハイエンド６プラン/ハイエンドプラン/ハイエンド6屋外プラン)</t>
    <rPh sb="0" eb="2">
      <t>ベッシ</t>
    </rPh>
    <rPh sb="4" eb="9">
      <t>レンラクサキヘンコウ</t>
    </rPh>
    <phoneticPr fontId="4"/>
  </si>
  <si>
    <t>別紙①_SSID設定変更・一括変更申込(ハイエンド６プラン/ハイエンドプラン/ハイエンド6屋外プラン)</t>
    <rPh sb="8" eb="12">
      <t>セッテイヘンコウ</t>
    </rPh>
    <rPh sb="13" eb="15">
      <t>イッカツ</t>
    </rPh>
    <rPh sb="15" eb="17">
      <t>ヘンコウ</t>
    </rPh>
    <rPh sb="17" eb="19">
      <t>モウシコミ</t>
    </rPh>
    <phoneticPr fontId="3"/>
  </si>
  <si>
    <t>wifi_support-ml@east.ntt.co.jp</t>
    <phoneticPr fontId="3"/>
  </si>
  <si>
    <t>Ｗｉ‐Ｆｉサポートセンター （年中無休 9:00～21:00）</t>
    <phoneticPr fontId="3"/>
  </si>
  <si>
    <t>送付先</t>
    <phoneticPr fontId="3"/>
  </si>
  <si>
    <t>設定するSSID名
(自動反映)</t>
    <rPh sb="0" eb="2">
      <t>セッテイ</t>
    </rPh>
    <rPh sb="8" eb="9">
      <t>メイ</t>
    </rPh>
    <rPh sb="11" eb="13">
      <t>ジドウ</t>
    </rPh>
    <rPh sb="13" eb="15">
      <t>ハンエイ</t>
    </rPh>
    <phoneticPr fontId="3"/>
  </si>
  <si>
    <t>aaaaa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</si>
</sst>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quot;-&quot;"/>
    <numFmt numFmtId="177" formatCode="h:mm;@"/>
  </numFmts>
  <fonts count="70">
    <font>
      <sz val="11"/>
      <color theme="1"/>
      <name val="ＭＳ Ｐゴシック"/>
      <family val="2"/>
      <charset val="128"/>
      <scheme val="minor"/>
    </font>
    <font>
      <sz val="10"/>
      <color theme="1"/>
      <name val="Arial"/>
      <family val="2"/>
    </font>
    <font>
      <sz val="9"/>
      <name val="HGP創英角ｺﾞｼｯｸUB"/>
      <family val="3"/>
      <charset val="128"/>
    </font>
    <font>
      <sz val="6"/>
      <name val="ＭＳ Ｐゴシック"/>
      <family val="2"/>
      <charset val="128"/>
      <scheme val="minor"/>
    </font>
    <font>
      <sz val="6"/>
      <name val="ＭＳ Ｐゴシック"/>
      <family val="3"/>
      <charset val="128"/>
    </font>
    <font>
      <sz val="8"/>
      <name val="HGP創英角ｺﾞｼｯｸUB"/>
      <family val="3"/>
      <charset val="128"/>
    </font>
    <font>
      <sz val="14"/>
      <name val="HGP創英角ｺﾞｼｯｸUB"/>
      <family val="3"/>
      <charset val="128"/>
    </font>
    <font>
      <sz val="7"/>
      <name val="HGP創英角ｺﾞｼｯｸUB"/>
      <family val="3"/>
      <charset val="128"/>
    </font>
    <font>
      <sz val="11"/>
      <name val="HGP創英角ｺﾞｼｯｸUB"/>
      <family val="3"/>
      <charset val="128"/>
    </font>
    <font>
      <sz val="11"/>
      <color theme="1"/>
      <name val="HGP創英角ｺﾞｼｯｸUB"/>
      <family val="3"/>
      <charset val="128"/>
    </font>
    <font>
      <sz val="12"/>
      <name val="HGP創英角ｺﾞｼｯｸUB"/>
      <family val="3"/>
      <charset val="128"/>
    </font>
    <font>
      <sz val="16"/>
      <name val="HGP創英角ｺﾞｼｯｸUB"/>
      <family val="3"/>
      <charset val="128"/>
    </font>
    <font>
      <sz val="12"/>
      <color theme="1"/>
      <name val="HGP創英角ｺﾞｼｯｸUB"/>
      <family val="3"/>
      <charset val="128"/>
    </font>
    <font>
      <sz val="10"/>
      <name val="HGP創英角ｺﾞｼｯｸUB"/>
      <family val="3"/>
      <charset val="128"/>
    </font>
    <font>
      <sz val="10"/>
      <color rgb="FF000000"/>
      <name val="HGP創英角ｺﾞｼｯｸUB"/>
      <family val="3"/>
      <charset val="128"/>
    </font>
    <font>
      <sz val="10"/>
      <color theme="1"/>
      <name val="HGP創英角ｺﾞｼｯｸUB"/>
      <family val="3"/>
      <charset val="128"/>
    </font>
    <font>
      <sz val="11"/>
      <color rgb="FFFF0000"/>
      <name val="HGP創英角ｺﾞｼｯｸUB"/>
      <family val="3"/>
      <charset val="128"/>
    </font>
    <font>
      <sz val="14"/>
      <color theme="1"/>
      <name val="HGP創英角ｺﾞｼｯｸUB"/>
      <family val="3"/>
      <charset val="128"/>
    </font>
    <font>
      <b/>
      <sz val="11"/>
      <color rgb="FF000000"/>
      <name val="HGP創英角ｺﾞｼｯｸUB"/>
      <family val="3"/>
      <charset val="128"/>
    </font>
    <font>
      <sz val="9"/>
      <color rgb="FF000000"/>
      <name val="HGP創英角ｺﾞｼｯｸUB"/>
      <family val="3"/>
      <charset val="128"/>
    </font>
    <font>
      <sz val="11"/>
      <color indexed="8"/>
      <name val="HGP創英角ｺﾞｼｯｸUB"/>
      <family val="3"/>
      <charset val="128"/>
    </font>
    <font>
      <sz val="10"/>
      <color indexed="8"/>
      <name val="Arial"/>
      <family val="2"/>
    </font>
    <font>
      <b/>
      <sz val="12"/>
      <name val="Arial"/>
      <family val="2"/>
    </font>
    <font>
      <sz val="11"/>
      <color theme="0" tint="-0.14993743705557422"/>
      <name val="HGP創英角ｺﾞｼｯｸUB"/>
      <family val="3"/>
      <charset val="128"/>
    </font>
    <font>
      <sz val="10"/>
      <color indexed="8"/>
      <name val="HGP創英角ｺﾞｼｯｸUB"/>
      <family val="3"/>
      <charset val="128"/>
    </font>
    <font>
      <sz val="9"/>
      <color rgb="FFFF0000"/>
      <name val="HGP創英角ｺﾞｼｯｸUB"/>
      <family val="3"/>
      <charset val="128"/>
    </font>
    <font>
      <sz val="14"/>
      <color rgb="FFFF0000"/>
      <name val="HGP創英角ｺﾞｼｯｸUB"/>
      <family val="3"/>
      <charset val="128"/>
    </font>
    <font>
      <sz val="20"/>
      <name val="HGP創英角ｺﾞｼｯｸUB"/>
      <family val="3"/>
      <charset val="128"/>
    </font>
    <font>
      <sz val="12"/>
      <color indexed="8"/>
      <name val="HGP創英角ｺﾞｼｯｸUB"/>
      <family val="3"/>
      <charset val="128"/>
    </font>
    <font>
      <sz val="10"/>
      <color rgb="FFFF0000"/>
      <name val="HGP創英角ｺﾞｼｯｸUB"/>
      <family val="3"/>
      <charset val="128"/>
    </font>
    <font>
      <sz val="11"/>
      <color indexed="10"/>
      <name val="HGP創英角ｺﾞｼｯｸUB"/>
      <family val="3"/>
      <charset val="128"/>
    </font>
    <font>
      <sz val="12"/>
      <color rgb="FFFF0000"/>
      <name val="HGP創英角ｺﾞｼｯｸUB"/>
      <family val="3"/>
      <charset val="128"/>
    </font>
    <font>
      <sz val="9"/>
      <color indexed="8"/>
      <name val="HGP創英角ｺﾞｼｯｸUB"/>
      <family val="3"/>
      <charset val="128"/>
    </font>
    <font>
      <sz val="6"/>
      <color rgb="FF000000"/>
      <name val="HGP創英角ｺﾞｼｯｸUB"/>
      <family val="3"/>
      <charset val="128"/>
    </font>
    <font>
      <sz val="6"/>
      <name val="游ゴシック"/>
      <family val="2"/>
      <charset val="128"/>
    </font>
    <font>
      <sz val="11"/>
      <color theme="1"/>
      <name val="Meiryo UI"/>
      <family val="3"/>
      <charset val="128"/>
    </font>
    <font>
      <sz val="12"/>
      <color theme="1"/>
      <name val="Meiryo UI"/>
      <family val="3"/>
      <charset val="128"/>
    </font>
    <font>
      <b/>
      <sz val="16"/>
      <name val="MS P ゴシック"/>
      <family val="3"/>
      <charset val="128"/>
    </font>
    <font>
      <u/>
      <sz val="11"/>
      <color theme="10"/>
      <name val="ＭＳ Ｐゴシック"/>
      <family val="2"/>
      <charset val="128"/>
      <scheme val="minor"/>
    </font>
    <font>
      <sz val="11"/>
      <color rgb="FFFF0000"/>
      <name val="Meiryo UI"/>
      <family val="3"/>
      <charset val="128"/>
    </font>
    <font>
      <sz val="16"/>
      <name val="Meiryo UI"/>
      <family val="3"/>
      <charset val="128"/>
    </font>
    <font>
      <sz val="11"/>
      <name val="Meiryo UI"/>
      <family val="3"/>
      <charset val="128"/>
    </font>
    <font>
      <sz val="16"/>
      <color theme="1"/>
      <name val="Meiryo UI"/>
      <family val="3"/>
      <charset val="128"/>
    </font>
    <font>
      <b/>
      <sz val="22"/>
      <name val="Meiryo UI"/>
      <family val="3"/>
      <charset val="128"/>
    </font>
    <font>
      <sz val="12"/>
      <name val="Meiryo UI"/>
      <family val="3"/>
      <charset val="128"/>
    </font>
    <font>
      <sz val="11"/>
      <color theme="1"/>
      <name val="Arial"/>
      <family val="2"/>
    </font>
    <font>
      <sz val="16"/>
      <color rgb="FFFF0000"/>
      <name val="HGP創英角ｺﾞｼｯｸUB"/>
      <family val="3"/>
      <charset val="128"/>
    </font>
    <font>
      <b/>
      <sz val="11"/>
      <color theme="1"/>
      <name val="Meiryo UI"/>
      <family val="3"/>
      <charset val="128"/>
    </font>
    <font>
      <b/>
      <sz val="11"/>
      <name val="Meiryo UI"/>
      <family val="3"/>
      <charset val="128"/>
    </font>
    <font>
      <sz val="10"/>
      <color rgb="FF006100"/>
      <name val="游ゴシック"/>
      <family val="2"/>
      <charset val="128"/>
    </font>
    <font>
      <b/>
      <sz val="20"/>
      <name val="Meiryo UI"/>
      <family val="3"/>
      <charset val="128"/>
    </font>
    <font>
      <b/>
      <sz val="12"/>
      <color rgb="FFFF0000"/>
      <name val="Meiryo UI"/>
      <family val="3"/>
      <charset val="128"/>
    </font>
    <font>
      <sz val="10"/>
      <color rgb="FFFF0000"/>
      <name val="Meiryo UI"/>
      <family val="3"/>
      <charset val="128"/>
    </font>
    <font>
      <sz val="9"/>
      <name val="Meiryo UI"/>
      <family val="3"/>
      <charset val="128"/>
    </font>
    <font>
      <sz val="8"/>
      <color rgb="FF000000"/>
      <name val="HGP創英角ｺﾞｼｯｸUB"/>
      <family val="3"/>
      <charset val="128"/>
    </font>
    <font>
      <sz val="9"/>
      <color theme="1"/>
      <name val="HGP創英角ｺﾞｼｯｸUB"/>
      <family val="3"/>
      <charset val="128"/>
    </font>
    <font>
      <sz val="14"/>
      <color theme="0"/>
      <name val="HGP創英角ｺﾞｼｯｸUB"/>
      <family val="3"/>
      <charset val="128"/>
    </font>
    <font>
      <vertAlign val="superscript"/>
      <sz val="14"/>
      <name val="HGP創英角ｺﾞｼｯｸUB"/>
      <family val="3"/>
      <charset val="128"/>
    </font>
    <font>
      <sz val="11"/>
      <color theme="1"/>
      <name val="ＭＳ Ｐゴシック"/>
      <family val="2"/>
      <charset val="128"/>
      <scheme val="minor"/>
    </font>
    <font>
      <sz val="8"/>
      <color theme="1"/>
      <name val="HGP創英角ｺﾞｼｯｸUB"/>
      <family val="3"/>
      <charset val="128"/>
    </font>
    <font>
      <sz val="10"/>
      <name val="Meiryo UI"/>
      <family val="3"/>
      <charset val="128"/>
    </font>
    <font>
      <b/>
      <sz val="11"/>
      <color rgb="FFFF0000"/>
      <name val="Meiryo UI"/>
      <family val="3"/>
      <charset val="128"/>
    </font>
    <font>
      <b/>
      <sz val="12"/>
      <name val="Meiryo UI"/>
      <family val="3"/>
      <charset val="128"/>
    </font>
    <font>
      <sz val="12"/>
      <color rgb="FFFF0000"/>
      <name val="Meiryo UI"/>
      <family val="3"/>
      <charset val="128"/>
    </font>
    <font>
      <sz val="8"/>
      <color theme="1"/>
      <name val="Meiryo UI"/>
      <family val="3"/>
      <charset val="128"/>
    </font>
    <font>
      <b/>
      <sz val="16"/>
      <color rgb="FFFF0000"/>
      <name val="Meiryo UI"/>
      <family val="3"/>
      <charset val="128"/>
    </font>
    <font>
      <sz val="18"/>
      <name val="HGP創英角ｺﾞｼｯｸUB"/>
      <family val="3"/>
      <charset val="128"/>
    </font>
    <font>
      <sz val="20"/>
      <color rgb="FF0070C0"/>
      <name val="HGP創英角ｺﾞｼｯｸUB"/>
      <family val="3"/>
      <charset val="128"/>
    </font>
    <font>
      <sz val="11"/>
      <color theme="0"/>
      <name val="HGP創英角ｺﾞｼｯｸUB"/>
      <family val="3"/>
      <charset val="128"/>
    </font>
    <font>
      <sz val="16"/>
      <color rgb="FF0070C0"/>
      <name val="HGP創英角ｺﾞｼｯｸUB"/>
      <family val="3"/>
      <charset val="128"/>
    </font>
  </fonts>
  <fills count="1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0" tint="-0.49995422223578601"/>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0070C0"/>
        <bgColor indexed="64"/>
      </patternFill>
    </fill>
  </fills>
  <borders count="104">
    <border>
      <left/>
      <right/>
      <top/>
      <bottom/>
      <diagonal/>
    </border>
    <border>
      <left/>
      <right/>
      <top style="medium">
        <color auto="1"/>
      </top>
      <bottom style="medium">
        <color auto="1"/>
      </bottom>
      <diagonal/>
    </border>
    <border>
      <left/>
      <right/>
      <top style="thin">
        <color auto="1"/>
      </top>
      <bottom style="thin">
        <color auto="1"/>
      </bottom>
      <diagonal/>
    </border>
    <border>
      <left style="thin">
        <color theme="0" tint="-0.49995422223578601"/>
      </left>
      <right/>
      <top style="thin">
        <color theme="0" tint="-0.49995422223578601"/>
      </top>
      <bottom/>
      <diagonal/>
    </border>
    <border>
      <left/>
      <right/>
      <top style="thin">
        <color theme="0" tint="-0.49995422223578601"/>
      </top>
      <bottom/>
      <diagonal/>
    </border>
    <border>
      <left/>
      <right style="thin">
        <color theme="0" tint="-0.49995422223578601"/>
      </right>
      <top style="thin">
        <color theme="0" tint="-0.49995422223578601"/>
      </top>
      <bottom/>
      <diagonal/>
    </border>
    <border>
      <left style="thin">
        <color theme="0" tint="-0.49995422223578601"/>
      </left>
      <right/>
      <top/>
      <bottom/>
      <diagonal/>
    </border>
    <border>
      <left/>
      <right style="thin">
        <color theme="0" tint="-0.49995422223578601"/>
      </right>
      <top/>
      <bottom/>
      <diagonal/>
    </border>
    <border>
      <left style="thin">
        <color theme="0" tint="-0.49995422223578601"/>
      </left>
      <right/>
      <top/>
      <bottom style="thin">
        <color theme="0" tint="-0.49995422223578601"/>
      </bottom>
      <diagonal/>
    </border>
    <border>
      <left/>
      <right/>
      <top/>
      <bottom style="thin">
        <color theme="0" tint="-0.49995422223578601"/>
      </bottom>
      <diagonal/>
    </border>
    <border>
      <left/>
      <right style="thin">
        <color theme="0" tint="-0.49995422223578601"/>
      </right>
      <top/>
      <bottom style="thin">
        <color theme="0" tint="-0.49995422223578601"/>
      </bottom>
      <diagonal/>
    </border>
    <border>
      <left style="thin">
        <color theme="0" tint="-0.49992370372631001"/>
      </left>
      <right/>
      <top style="thin">
        <color theme="0" tint="-0.49992370372631001"/>
      </top>
      <bottom/>
      <diagonal/>
    </border>
    <border>
      <left/>
      <right/>
      <top style="thin">
        <color theme="0" tint="-0.49992370372631001"/>
      </top>
      <bottom/>
      <diagonal/>
    </border>
    <border>
      <left/>
      <right style="thin">
        <color theme="0" tint="-0.49992370372631001"/>
      </right>
      <top style="thin">
        <color theme="0" tint="-0.49992370372631001"/>
      </top>
      <bottom/>
      <diagonal/>
    </border>
    <border>
      <left style="thin">
        <color theme="0" tint="-0.49992370372631001"/>
      </left>
      <right/>
      <top/>
      <bottom/>
      <diagonal/>
    </border>
    <border>
      <left/>
      <right style="thin">
        <color theme="0" tint="-0.49992370372631001"/>
      </right>
      <top/>
      <bottom/>
      <diagonal/>
    </border>
    <border>
      <left style="thin">
        <color theme="0" tint="-0.49992370372631001"/>
      </left>
      <right/>
      <top/>
      <bottom style="thin">
        <color theme="0" tint="-0.49992370372631001"/>
      </bottom>
      <diagonal/>
    </border>
    <border>
      <left/>
      <right/>
      <top/>
      <bottom style="thin">
        <color theme="0" tint="-0.49992370372631001"/>
      </bottom>
      <diagonal/>
    </border>
    <border>
      <left/>
      <right style="thin">
        <color theme="0" tint="-0.49992370372631001"/>
      </right>
      <top/>
      <bottom style="thin">
        <color theme="0" tint="-0.49992370372631001"/>
      </bottom>
      <diagonal/>
    </border>
    <border>
      <left style="thin">
        <color theme="0" tint="-0.49992370372631001"/>
      </left>
      <right style="thin">
        <color theme="0" tint="-0.49992370372631001"/>
      </right>
      <top style="thin">
        <color theme="0" tint="-0.49992370372631001"/>
      </top>
      <bottom style="thin">
        <color theme="0" tint="-0.49992370372631001"/>
      </bottom>
      <diagonal/>
    </border>
    <border>
      <left/>
      <right style="thin">
        <color theme="0" tint="-0.49995422223578601"/>
      </right>
      <top style="thin">
        <color theme="0" tint="-0.49992370372631001"/>
      </top>
      <bottom/>
      <diagonal/>
    </border>
    <border>
      <left style="thin">
        <color theme="0" tint="-0.49992370372631001"/>
      </left>
      <right/>
      <top style="thin">
        <color theme="0" tint="-0.49992370372631001"/>
      </top>
      <bottom style="thin">
        <color theme="0" tint="-0.4999237037263100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5422223578601"/>
      </left>
      <right style="thin">
        <color theme="0" tint="-0.49995422223578601"/>
      </right>
      <top style="thin">
        <color theme="0" tint="-0.49995422223578601"/>
      </top>
      <bottom/>
      <diagonal/>
    </border>
    <border>
      <left style="thin">
        <color theme="0" tint="-0.49992370372631001"/>
      </left>
      <right/>
      <top/>
      <bottom style="thin">
        <color theme="0" tint="-0.4999542222357860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theme="1" tint="0.49995422223578601"/>
      </left>
      <right style="thin">
        <color theme="1" tint="0.49995422223578601"/>
      </right>
      <top style="thin">
        <color theme="1" tint="0.49995422223578601"/>
      </top>
      <bottom/>
      <diagonal/>
    </border>
    <border>
      <left style="thin">
        <color theme="1" tint="0.49995422223578601"/>
      </left>
      <right style="thin">
        <color theme="1" tint="0.49995422223578601"/>
      </right>
      <top/>
      <bottom/>
      <diagonal/>
    </border>
    <border>
      <left style="thin">
        <color theme="1" tint="0.49995422223578601"/>
      </left>
      <right/>
      <top/>
      <bottom/>
      <diagonal/>
    </border>
    <border>
      <left style="thin">
        <color rgb="FF000000"/>
      </left>
      <right style="thin">
        <color rgb="FF000000"/>
      </right>
      <top style="thin">
        <color rgb="FF000000"/>
      </top>
      <bottom style="thin">
        <color rgb="FF000000"/>
      </bottom>
      <diagonal/>
    </border>
    <border>
      <left/>
      <right/>
      <top style="thin">
        <color theme="0" tint="-0.49992370372631001"/>
      </top>
      <bottom style="thin">
        <color theme="0" tint="-0.49992370372631001"/>
      </bottom>
      <diagonal/>
    </border>
    <border>
      <left/>
      <right style="thin">
        <color theme="0" tint="-0.49992370372631001"/>
      </right>
      <top style="thin">
        <color theme="0" tint="-0.49992370372631001"/>
      </top>
      <bottom style="thin">
        <color theme="0" tint="-0.49992370372631001"/>
      </bottom>
      <diagonal/>
    </border>
    <border>
      <left/>
      <right/>
      <top style="thin">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theme="0" tint="-0.49995422223578601"/>
      </left>
      <right style="thin">
        <color theme="0" tint="-0.49995422223578601"/>
      </right>
      <top/>
      <bottom style="thin">
        <color theme="0" tint="-0.49995422223578601"/>
      </bottom>
      <diagonal/>
    </border>
    <border>
      <left style="thin">
        <color theme="1" tint="0.49995422223578601"/>
      </left>
      <right/>
      <top style="thin">
        <color theme="1" tint="0.49995422223578601"/>
      </top>
      <bottom/>
      <diagonal/>
    </border>
    <border>
      <left/>
      <right/>
      <top style="thin">
        <color theme="1" tint="0.49995422223578601"/>
      </top>
      <bottom/>
      <diagonal/>
    </border>
    <border>
      <left/>
      <right style="thin">
        <color theme="1" tint="0.49995422223578601"/>
      </right>
      <top style="thin">
        <color theme="1" tint="0.49995422223578601"/>
      </top>
      <bottom/>
      <diagonal/>
    </border>
    <border>
      <left/>
      <right style="thin">
        <color theme="1" tint="0.49995422223578601"/>
      </right>
      <top/>
      <bottom/>
      <diagonal/>
    </border>
    <border>
      <left style="thin">
        <color theme="1" tint="0.49995422223578601"/>
      </left>
      <right/>
      <top/>
      <bottom style="thin">
        <color theme="1" tint="0.49995422223578601"/>
      </bottom>
      <diagonal/>
    </border>
    <border>
      <left/>
      <right/>
      <top/>
      <bottom style="thin">
        <color theme="1" tint="0.49995422223578601"/>
      </bottom>
      <diagonal/>
    </border>
    <border>
      <left/>
      <right style="thin">
        <color theme="1" tint="0.49995422223578601"/>
      </right>
      <top/>
      <bottom style="thin">
        <color theme="1" tint="0.4999542222357860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49995422223578601"/>
      </left>
      <right style="thin">
        <color theme="0" tint="-0.49995422223578601"/>
      </right>
      <top/>
      <bottom/>
      <diagonal/>
    </border>
    <border>
      <left style="thin">
        <color theme="0" tint="-0.49995422223578601"/>
      </left>
      <right style="thin">
        <color theme="0" tint="-0.49995422223578601"/>
      </right>
      <top style="thin">
        <color theme="0" tint="-0.49995422223578601"/>
      </top>
      <bottom style="thin">
        <color auto="1"/>
      </bottom>
      <diagonal/>
    </border>
    <border>
      <left style="thin">
        <color theme="0" tint="-0.49995422223578601"/>
      </left>
      <right style="thin">
        <color theme="0" tint="-0.49995422223578601"/>
      </right>
      <top style="thin">
        <color auto="1"/>
      </top>
      <bottom style="thin">
        <color auto="1"/>
      </bottom>
      <diagonal/>
    </border>
    <border>
      <left style="thin">
        <color theme="0" tint="-0.49995422223578601"/>
      </left>
      <right style="thin">
        <color theme="0" tint="-0.49995422223578601"/>
      </right>
      <top style="thin">
        <color auto="1"/>
      </top>
      <bottom style="thin">
        <color theme="0" tint="-0.49995422223578601"/>
      </bottom>
      <diagonal/>
    </border>
    <border>
      <left style="medium">
        <color rgb="FFFF0000"/>
      </left>
      <right/>
      <top/>
      <bottom/>
      <diagonal/>
    </border>
    <border>
      <left style="thin">
        <color theme="1" tint="0.49995422223578601"/>
      </left>
      <right/>
      <top style="thin">
        <color theme="1" tint="0.49995422223578601"/>
      </top>
      <bottom style="thin">
        <color theme="1" tint="0.4999542222357860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tint="-0.49995422223578601"/>
      </left>
      <right/>
      <top style="thin">
        <color theme="0" tint="-0.49992370372631001"/>
      </top>
      <bottom/>
      <diagonal/>
    </border>
    <border>
      <left style="thin">
        <color theme="0" tint="-0.49995422223578601"/>
      </left>
      <right/>
      <top style="thin">
        <color theme="0" tint="-0.49995422223578601"/>
      </top>
      <bottom style="thin">
        <color theme="0" tint="-0.49995422223578601"/>
      </bottom>
      <diagonal/>
    </border>
    <border>
      <left style="thin">
        <color theme="0" tint="-0.49995422223578601"/>
      </left>
      <right style="thin">
        <color theme="0" tint="-0.49995422223578601"/>
      </right>
      <top/>
      <bottom style="thin">
        <color theme="0" tint="-0.4999237037263100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style="thin">
        <color theme="0" tint="-0.49995422223578601"/>
      </right>
      <top/>
      <bottom style="thin">
        <color theme="0" tint="-0.49992370372631001"/>
      </bottom>
      <diagonal/>
    </border>
    <border>
      <left/>
      <right/>
      <top style="thin">
        <color theme="1" tint="0.49995422223578601"/>
      </top>
      <bottom style="thin">
        <color theme="1" tint="0.499954222235786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theme="0" tint="-0.49995422223578601"/>
      </left>
      <right/>
      <top style="thin">
        <color theme="1" tint="0.49995422223578601"/>
      </top>
      <bottom/>
      <diagonal/>
    </border>
    <border>
      <left style="thin">
        <color theme="0" tint="-0.49995422223578601"/>
      </left>
      <right/>
      <top/>
      <bottom style="thin">
        <color theme="1" tint="0.49995422223578601"/>
      </bottom>
      <diagonal/>
    </border>
    <border>
      <left style="thin">
        <color theme="0" tint="-0.49992370372631001"/>
      </left>
      <right/>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s>
  <cellStyleXfs count="2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8" fillId="0" borderId="0">
      <alignment vertical="center"/>
    </xf>
    <xf numFmtId="0" fontId="58" fillId="0" borderId="0">
      <alignment vertical="center"/>
    </xf>
    <xf numFmtId="0" fontId="58" fillId="0" borderId="0"/>
    <xf numFmtId="176" fontId="21" fillId="0" borderId="0" applyFill="0" applyBorder="0" applyAlignment="0"/>
    <xf numFmtId="0" fontId="22" fillId="0" borderId="1" applyNumberFormat="0" applyProtection="0"/>
    <xf numFmtId="0" fontId="22" fillId="0" borderId="2">
      <alignment horizontal="left" vertical="center"/>
    </xf>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38" fillId="0" borderId="0" applyNumberFormat="0" applyFill="0" applyBorder="0" applyProtection="0"/>
    <xf numFmtId="0" fontId="45" fillId="0" borderId="0"/>
    <xf numFmtId="0" fontId="58" fillId="0" borderId="0">
      <alignment vertical="center"/>
    </xf>
    <xf numFmtId="0" fontId="58" fillId="0" borderId="0"/>
  </cellStyleXfs>
  <cellXfs count="966">
    <xf numFmtId="0" fontId="0" fillId="0" borderId="0" xfId="0" applyAlignment="1">
      <alignment vertical="center"/>
    </xf>
    <xf numFmtId="0" fontId="9" fillId="0" borderId="0" xfId="19" applyFont="1">
      <alignment vertical="center"/>
    </xf>
    <xf numFmtId="0" fontId="9" fillId="2" borderId="0" xfId="19" applyFont="1" applyFill="1">
      <alignment vertical="center"/>
    </xf>
    <xf numFmtId="49" fontId="2" fillId="2" borderId="0" xfId="19" applyNumberFormat="1" applyFont="1" applyFill="1">
      <alignment vertical="center"/>
    </xf>
    <xf numFmtId="49" fontId="2" fillId="0" borderId="0" xfId="19" applyNumberFormat="1" applyFont="1">
      <alignment vertical="center"/>
    </xf>
    <xf numFmtId="0" fontId="8" fillId="2" borderId="0" xfId="19" applyFont="1" applyFill="1">
      <alignment vertical="center"/>
    </xf>
    <xf numFmtId="49" fontId="7" fillId="2" borderId="0" xfId="19" applyNumberFormat="1" applyFont="1" applyFill="1">
      <alignment vertical="center"/>
    </xf>
    <xf numFmtId="49" fontId="2" fillId="2" borderId="0" xfId="19" applyNumberFormat="1" applyFont="1" applyFill="1" applyAlignment="1">
      <alignment vertical="center" wrapText="1"/>
    </xf>
    <xf numFmtId="49" fontId="5" fillId="2" borderId="0" xfId="19" applyNumberFormat="1" applyFont="1" applyFill="1" applyAlignment="1">
      <alignment vertical="center" wrapText="1"/>
    </xf>
    <xf numFmtId="0" fontId="10" fillId="2" borderId="0" xfId="19" applyFont="1" applyFill="1">
      <alignment vertical="center"/>
    </xf>
    <xf numFmtId="49" fontId="10" fillId="2" borderId="0" xfId="19" applyNumberFormat="1" applyFont="1" applyFill="1" applyAlignment="1">
      <alignment horizontal="center" vertical="center"/>
    </xf>
    <xf numFmtId="49" fontId="10" fillId="2" borderId="0" xfId="19" applyNumberFormat="1" applyFont="1" applyFill="1">
      <alignment vertical="center"/>
    </xf>
    <xf numFmtId="0" fontId="12" fillId="0" borderId="0" xfId="19" applyFont="1">
      <alignment vertical="center"/>
    </xf>
    <xf numFmtId="49" fontId="6" fillId="2" borderId="0" xfId="19" applyNumberFormat="1" applyFont="1" applyFill="1" applyAlignment="1">
      <alignment horizontal="center" vertical="center"/>
    </xf>
    <xf numFmtId="0" fontId="12" fillId="2" borderId="0" xfId="19" applyFont="1" applyFill="1">
      <alignment vertical="center"/>
    </xf>
    <xf numFmtId="49" fontId="11" fillId="2" borderId="0" xfId="19" applyNumberFormat="1" applyFont="1" applyFill="1" applyAlignment="1">
      <alignment horizontal="left" vertical="center"/>
    </xf>
    <xf numFmtId="0" fontId="10" fillId="2" borderId="3" xfId="19" applyFont="1" applyFill="1" applyBorder="1">
      <alignment vertical="center"/>
    </xf>
    <xf numFmtId="0" fontId="10" fillId="2" borderId="4" xfId="19" applyFont="1" applyFill="1" applyBorder="1">
      <alignment vertical="center"/>
    </xf>
    <xf numFmtId="0" fontId="10" fillId="2" borderId="5" xfId="19" applyFont="1" applyFill="1" applyBorder="1">
      <alignment vertical="center"/>
    </xf>
    <xf numFmtId="0" fontId="10" fillId="2" borderId="6" xfId="19" applyFont="1" applyFill="1" applyBorder="1">
      <alignment vertical="center"/>
    </xf>
    <xf numFmtId="0" fontId="10" fillId="2" borderId="7" xfId="19" applyFont="1" applyFill="1" applyBorder="1">
      <alignment vertical="center"/>
    </xf>
    <xf numFmtId="0" fontId="10" fillId="2" borderId="8" xfId="19" applyFont="1" applyFill="1" applyBorder="1">
      <alignment vertical="center"/>
    </xf>
    <xf numFmtId="0" fontId="10" fillId="2" borderId="9" xfId="19" applyFont="1" applyFill="1" applyBorder="1">
      <alignment vertical="center"/>
    </xf>
    <xf numFmtId="0" fontId="10" fillId="2" borderId="10" xfId="19" applyFont="1" applyFill="1" applyBorder="1">
      <alignment vertical="center"/>
    </xf>
    <xf numFmtId="0" fontId="8" fillId="2" borderId="7" xfId="19" applyFont="1" applyFill="1" applyBorder="1">
      <alignment vertical="center"/>
    </xf>
    <xf numFmtId="49" fontId="10" fillId="2" borderId="0" xfId="19" applyNumberFormat="1" applyFont="1" applyFill="1" applyAlignment="1" applyProtection="1">
      <alignment horizontal="center" vertical="center"/>
      <protection locked="0"/>
    </xf>
    <xf numFmtId="0" fontId="9" fillId="2" borderId="0" xfId="19" applyFont="1" applyFill="1">
      <alignment vertical="center"/>
    </xf>
    <xf numFmtId="0" fontId="9" fillId="0" borderId="0" xfId="19" applyFont="1">
      <alignment vertical="center"/>
    </xf>
    <xf numFmtId="0" fontId="12" fillId="2" borderId="0" xfId="19" applyFont="1" applyFill="1">
      <alignment vertical="center"/>
    </xf>
    <xf numFmtId="49" fontId="2" fillId="2" borderId="0" xfId="19" applyNumberFormat="1" applyFont="1" applyFill="1">
      <alignment vertical="center"/>
    </xf>
    <xf numFmtId="49" fontId="2" fillId="0" borderId="0" xfId="19" applyNumberFormat="1" applyFont="1">
      <alignment vertical="center"/>
    </xf>
    <xf numFmtId="49" fontId="2" fillId="2" borderId="0" xfId="19" applyNumberFormat="1" applyFont="1" applyFill="1" applyAlignment="1">
      <alignment horizontal="center" vertical="center"/>
    </xf>
    <xf numFmtId="49" fontId="10" fillId="2" borderId="0" xfId="19" applyNumberFormat="1" applyFont="1" applyFill="1" applyAlignment="1">
      <alignment horizontal="center" vertical="center"/>
    </xf>
    <xf numFmtId="0" fontId="12" fillId="0" borderId="0" xfId="19" applyFont="1">
      <alignment vertical="center"/>
    </xf>
    <xf numFmtId="49" fontId="10" fillId="2" borderId="0" xfId="19" applyNumberFormat="1" applyFont="1" applyFill="1">
      <alignment vertical="center"/>
    </xf>
    <xf numFmtId="49" fontId="6" fillId="2" borderId="0" xfId="19" applyNumberFormat="1" applyFont="1" applyFill="1" applyAlignment="1">
      <alignment horizontal="center" vertical="center"/>
    </xf>
    <xf numFmtId="49" fontId="7" fillId="2" borderId="0" xfId="19" applyNumberFormat="1" applyFont="1" applyFill="1">
      <alignment vertical="center"/>
    </xf>
    <xf numFmtId="49" fontId="2" fillId="2" borderId="0" xfId="19" applyNumberFormat="1" applyFont="1" applyFill="1" applyAlignment="1">
      <alignment vertical="center" wrapText="1"/>
    </xf>
    <xf numFmtId="49" fontId="5" fillId="2" borderId="0" xfId="19" applyNumberFormat="1" applyFont="1" applyFill="1" applyAlignment="1">
      <alignment vertical="center" wrapText="1"/>
    </xf>
    <xf numFmtId="0" fontId="12" fillId="2" borderId="12" xfId="19" applyFont="1" applyFill="1" applyBorder="1">
      <alignment vertical="center"/>
    </xf>
    <xf numFmtId="0" fontId="9" fillId="2" borderId="13" xfId="19" applyFont="1" applyFill="1" applyBorder="1">
      <alignment vertical="center"/>
    </xf>
    <xf numFmtId="49" fontId="10" fillId="2" borderId="0" xfId="19" applyNumberFormat="1" applyFont="1" applyFill="1" applyAlignment="1" applyProtection="1">
      <alignment horizontal="center" vertical="center"/>
      <protection locked="0"/>
    </xf>
    <xf numFmtId="49" fontId="10" fillId="2" borderId="0" xfId="19" applyNumberFormat="1" applyFont="1" applyFill="1" applyAlignment="1">
      <alignment horizontal="left" vertical="center"/>
    </xf>
    <xf numFmtId="0" fontId="9" fillId="2" borderId="15" xfId="19" applyFont="1" applyFill="1" applyBorder="1">
      <alignment vertical="center"/>
    </xf>
    <xf numFmtId="49" fontId="13" fillId="2" borderId="0" xfId="19" applyNumberFormat="1" applyFont="1" applyFill="1" applyAlignment="1">
      <alignment horizontal="left" vertical="center"/>
    </xf>
    <xf numFmtId="0" fontId="12" fillId="2" borderId="14" xfId="19" applyFont="1" applyFill="1" applyBorder="1">
      <alignment vertical="center"/>
    </xf>
    <xf numFmtId="0" fontId="12" fillId="2" borderId="16" xfId="19" applyFont="1" applyFill="1" applyBorder="1">
      <alignment vertical="center"/>
    </xf>
    <xf numFmtId="0" fontId="12" fillId="2" borderId="17" xfId="19" applyFont="1" applyFill="1" applyBorder="1">
      <alignment vertical="center"/>
    </xf>
    <xf numFmtId="0" fontId="9" fillId="2" borderId="18" xfId="19" applyFont="1" applyFill="1" applyBorder="1">
      <alignment vertical="center"/>
    </xf>
    <xf numFmtId="0" fontId="12" fillId="2" borderId="11" xfId="19" applyFont="1" applyFill="1" applyBorder="1">
      <alignment vertical="center"/>
    </xf>
    <xf numFmtId="0" fontId="10" fillId="2" borderId="0" xfId="19" applyFont="1" applyFill="1">
      <alignment vertical="center"/>
    </xf>
    <xf numFmtId="0" fontId="9" fillId="2" borderId="16" xfId="19" applyFont="1" applyFill="1" applyBorder="1">
      <alignment vertical="center"/>
    </xf>
    <xf numFmtId="0" fontId="9" fillId="2" borderId="17" xfId="19" applyFont="1" applyFill="1" applyBorder="1">
      <alignment vertical="center"/>
    </xf>
    <xf numFmtId="0" fontId="12" fillId="2" borderId="0" xfId="19" applyFont="1" applyFill="1" applyAlignment="1">
      <alignment horizontal="center" vertical="center"/>
    </xf>
    <xf numFmtId="0" fontId="12" fillId="2" borderId="13" xfId="19" applyFont="1" applyFill="1" applyBorder="1">
      <alignment vertical="center"/>
    </xf>
    <xf numFmtId="0" fontId="12" fillId="2" borderId="15" xfId="19" applyFont="1" applyFill="1" applyBorder="1">
      <alignment vertical="center"/>
    </xf>
    <xf numFmtId="0" fontId="23" fillId="0" borderId="0" xfId="19" applyFont="1">
      <alignment vertical="center"/>
    </xf>
    <xf numFmtId="0" fontId="23" fillId="0" borderId="0" xfId="7" applyFont="1" applyAlignment="1">
      <alignment vertical="center"/>
    </xf>
    <xf numFmtId="0" fontId="15" fillId="2" borderId="0" xfId="19" applyFont="1" applyFill="1">
      <alignment vertical="center"/>
    </xf>
    <xf numFmtId="49" fontId="2" fillId="2" borderId="0" xfId="19" applyNumberFormat="1" applyFont="1" applyFill="1" applyAlignment="1">
      <alignment horizontal="left" vertical="center"/>
    </xf>
    <xf numFmtId="49" fontId="2" fillId="2" borderId="17" xfId="19" applyNumberFormat="1" applyFont="1" applyFill="1" applyBorder="1" applyAlignment="1">
      <alignment horizontal="left" vertical="center"/>
    </xf>
    <xf numFmtId="0" fontId="12" fillId="2" borderId="17" xfId="19" applyFont="1" applyFill="1" applyBorder="1" applyAlignment="1">
      <alignment horizontal="center" vertical="center"/>
    </xf>
    <xf numFmtId="0" fontId="12" fillId="2" borderId="18" xfId="19" applyFont="1" applyFill="1" applyBorder="1">
      <alignment vertical="center"/>
    </xf>
    <xf numFmtId="0" fontId="12" fillId="2" borderId="12" xfId="19" applyFont="1" applyFill="1" applyBorder="1" applyAlignment="1">
      <alignment horizontal="center" vertical="center"/>
    </xf>
    <xf numFmtId="0" fontId="20" fillId="0" borderId="0" xfId="13" applyFont="1" applyAlignment="1">
      <alignment vertical="center"/>
    </xf>
    <xf numFmtId="0" fontId="20" fillId="2" borderId="0" xfId="13" applyFont="1" applyFill="1" applyAlignment="1">
      <alignment vertical="center"/>
    </xf>
    <xf numFmtId="49" fontId="2" fillId="0" borderId="0" xfId="13" applyNumberFormat="1" applyFont="1" applyAlignment="1">
      <alignment vertical="center"/>
    </xf>
    <xf numFmtId="49" fontId="2" fillId="2" borderId="0" xfId="13" applyNumberFormat="1" applyFont="1" applyFill="1" applyAlignment="1">
      <alignment vertical="center"/>
    </xf>
    <xf numFmtId="49" fontId="5" fillId="2" borderId="0" xfId="13" applyNumberFormat="1" applyFont="1" applyFill="1" applyAlignment="1">
      <alignment vertical="center" wrapText="1"/>
    </xf>
    <xf numFmtId="49" fontId="2" fillId="2" borderId="0" xfId="13" applyNumberFormat="1" applyFont="1" applyFill="1" applyAlignment="1">
      <alignment vertical="center" wrapText="1"/>
    </xf>
    <xf numFmtId="49" fontId="2" fillId="2" borderId="18" xfId="13" applyNumberFormat="1" applyFont="1" applyFill="1" applyBorder="1" applyAlignment="1">
      <alignment horizontal="center" vertical="center"/>
    </xf>
    <xf numFmtId="49" fontId="2" fillId="2" borderId="17" xfId="13" applyNumberFormat="1" applyFont="1" applyFill="1" applyBorder="1" applyAlignment="1">
      <alignment horizontal="center" vertical="center"/>
    </xf>
    <xf numFmtId="49" fontId="2" fillId="2" borderId="17" xfId="13" quotePrefix="1" applyNumberFormat="1" applyFont="1" applyFill="1" applyBorder="1" applyAlignment="1">
      <alignment horizontal="center" vertical="center"/>
    </xf>
    <xf numFmtId="49" fontId="2" fillId="2" borderId="16" xfId="13" applyNumberFormat="1" applyFont="1" applyFill="1" applyBorder="1" applyAlignment="1">
      <alignment vertical="center"/>
    </xf>
    <xf numFmtId="49" fontId="2" fillId="2" borderId="15" xfId="13" applyNumberFormat="1" applyFont="1" applyFill="1" applyBorder="1" applyAlignment="1">
      <alignment horizontal="center" vertical="center"/>
    </xf>
    <xf numFmtId="49" fontId="2" fillId="2" borderId="0" xfId="13" applyNumberFormat="1" applyFont="1" applyFill="1" applyAlignment="1">
      <alignment horizontal="center" vertical="center"/>
    </xf>
    <xf numFmtId="49" fontId="2" fillId="2" borderId="0" xfId="13" quotePrefix="1" applyNumberFormat="1" applyFont="1" applyFill="1" applyAlignment="1">
      <alignment horizontal="center" vertical="center"/>
    </xf>
    <xf numFmtId="49" fontId="2" fillId="2" borderId="14" xfId="13" applyNumberFormat="1" applyFont="1" applyFill="1" applyBorder="1" applyAlignment="1">
      <alignment vertical="center"/>
    </xf>
    <xf numFmtId="49" fontId="2" fillId="2" borderId="13" xfId="13" applyNumberFormat="1" applyFont="1" applyFill="1" applyBorder="1" applyAlignment="1">
      <alignment horizontal="center" vertical="center"/>
    </xf>
    <xf numFmtId="49" fontId="2" fillId="2" borderId="12" xfId="13" applyNumberFormat="1" applyFont="1" applyFill="1" applyBorder="1" applyAlignment="1">
      <alignment horizontal="center" vertical="center"/>
    </xf>
    <xf numFmtId="49" fontId="2" fillId="2" borderId="12" xfId="13" quotePrefix="1" applyNumberFormat="1" applyFont="1" applyFill="1" applyBorder="1" applyAlignment="1">
      <alignment horizontal="center" vertical="center"/>
    </xf>
    <xf numFmtId="49" fontId="2" fillId="2" borderId="11" xfId="13" applyNumberFormat="1" applyFont="1" applyFill="1" applyBorder="1" applyAlignment="1">
      <alignment vertical="center"/>
    </xf>
    <xf numFmtId="0" fontId="9" fillId="0" borderId="0" xfId="14" applyFont="1" applyAlignment="1">
      <alignment vertical="center"/>
    </xf>
    <xf numFmtId="0" fontId="58" fillId="0" borderId="0" xfId="14" applyAlignment="1">
      <alignment vertical="center"/>
    </xf>
    <xf numFmtId="0" fontId="0" fillId="0" borderId="0" xfId="14" applyFont="1" applyAlignment="1">
      <alignment vertical="center"/>
    </xf>
    <xf numFmtId="49" fontId="6" fillId="2" borderId="0" xfId="7" applyNumberFormat="1" applyFont="1" applyFill="1" applyAlignment="1">
      <alignment vertical="center" wrapText="1"/>
    </xf>
    <xf numFmtId="49" fontId="2" fillId="0" borderId="0" xfId="15" applyNumberFormat="1" applyFont="1" applyAlignment="1">
      <alignment vertical="center"/>
    </xf>
    <xf numFmtId="0" fontId="20" fillId="0" borderId="0" xfId="16" applyFont="1" applyAlignment="1">
      <alignment vertical="center"/>
    </xf>
    <xf numFmtId="49" fontId="11" fillId="2" borderId="0" xfId="19" applyNumberFormat="1" applyFont="1" applyFill="1">
      <alignment vertical="center"/>
    </xf>
    <xf numFmtId="49" fontId="2" fillId="0" borderId="0" xfId="19" applyNumberFormat="1" applyFont="1" applyAlignment="1">
      <alignment horizontal="center" vertical="center"/>
    </xf>
    <xf numFmtId="49" fontId="10" fillId="4" borderId="15" xfId="19" applyNumberFormat="1" applyFont="1" applyFill="1" applyBorder="1">
      <alignment vertical="center"/>
    </xf>
    <xf numFmtId="0" fontId="12" fillId="2" borderId="0" xfId="19" applyFont="1" applyFill="1" applyAlignment="1">
      <alignment horizontal="left" vertical="center"/>
    </xf>
    <xf numFmtId="49" fontId="10" fillId="0" borderId="0" xfId="19" applyNumberFormat="1" applyFont="1" applyAlignment="1">
      <alignment horizontal="left" vertical="center"/>
    </xf>
    <xf numFmtId="0" fontId="12" fillId="0" borderId="0" xfId="19" applyFont="1" applyAlignment="1">
      <alignment horizontal="left" vertical="center"/>
    </xf>
    <xf numFmtId="49" fontId="10" fillId="0" borderId="0" xfId="19" applyNumberFormat="1" applyFont="1" applyAlignment="1">
      <alignment horizontal="center" vertical="center"/>
    </xf>
    <xf numFmtId="49" fontId="10" fillId="0" borderId="0" xfId="19" applyNumberFormat="1" applyFont="1">
      <alignment vertical="center"/>
    </xf>
    <xf numFmtId="49" fontId="6" fillId="0" borderId="0" xfId="19" applyNumberFormat="1" applyFont="1" applyAlignment="1">
      <alignment horizontal="center" vertical="center"/>
    </xf>
    <xf numFmtId="0" fontId="20" fillId="0" borderId="0" xfId="19" applyFont="1">
      <alignment vertical="center"/>
    </xf>
    <xf numFmtId="49" fontId="29" fillId="0" borderId="0" xfId="19" applyNumberFormat="1" applyFont="1" applyAlignment="1">
      <alignment horizontal="left" vertical="center"/>
    </xf>
    <xf numFmtId="49" fontId="25" fillId="0" borderId="0" xfId="19" applyNumberFormat="1" applyFont="1" applyAlignment="1">
      <alignment horizontal="right" vertical="center"/>
    </xf>
    <xf numFmtId="0" fontId="20" fillId="0" borderId="0" xfId="19" applyFont="1" applyAlignment="1">
      <alignment horizontal="center" vertical="center"/>
    </xf>
    <xf numFmtId="49" fontId="11" fillId="2" borderId="0" xfId="19" applyNumberFormat="1" applyFont="1" applyFill="1" applyAlignment="1">
      <alignment vertical="center" wrapText="1"/>
    </xf>
    <xf numFmtId="49" fontId="6" fillId="2" borderId="0" xfId="19" applyNumberFormat="1" applyFont="1" applyFill="1" applyAlignment="1">
      <alignment horizontal="left" vertical="center"/>
    </xf>
    <xf numFmtId="49" fontId="10" fillId="0" borderId="15" xfId="19" applyNumberFormat="1" applyFont="1" applyBorder="1">
      <alignment vertical="center"/>
    </xf>
    <xf numFmtId="0" fontId="5" fillId="2" borderId="0" xfId="13" applyFont="1" applyFill="1" applyAlignment="1">
      <alignment vertical="center"/>
    </xf>
    <xf numFmtId="0" fontId="2" fillId="2" borderId="0" xfId="19" applyFont="1" applyFill="1">
      <alignment vertical="center"/>
    </xf>
    <xf numFmtId="0" fontId="2" fillId="0" borderId="0" xfId="19" applyFont="1">
      <alignment vertical="center"/>
    </xf>
    <xf numFmtId="0" fontId="5" fillId="2" borderId="0" xfId="19" applyFont="1" applyFill="1">
      <alignment vertical="center"/>
    </xf>
    <xf numFmtId="0" fontId="2" fillId="2" borderId="0" xfId="19" applyFont="1" applyFill="1">
      <alignment vertical="center"/>
    </xf>
    <xf numFmtId="0" fontId="6" fillId="2" borderId="0" xfId="7" applyFont="1" applyFill="1" applyAlignment="1">
      <alignment vertical="center"/>
    </xf>
    <xf numFmtId="0" fontId="15" fillId="2" borderId="17" xfId="19" applyFont="1" applyFill="1" applyBorder="1">
      <alignment vertical="center"/>
    </xf>
    <xf numFmtId="0" fontId="0" fillId="0" borderId="0" xfId="19" applyFont="1" applyAlignment="1">
      <alignment horizontal="center" vertical="center"/>
    </xf>
    <xf numFmtId="0" fontId="18" fillId="6" borderId="27" xfId="19" applyFont="1" applyFill="1" applyBorder="1" applyAlignment="1">
      <alignment horizontal="center" vertical="center" wrapText="1" readingOrder="1"/>
    </xf>
    <xf numFmtId="49" fontId="6" fillId="2" borderId="0" xfId="7" applyNumberFormat="1" applyFont="1" applyFill="1" applyAlignment="1">
      <alignment vertical="center"/>
    </xf>
    <xf numFmtId="0" fontId="17" fillId="2" borderId="0" xfId="7" applyFont="1" applyFill="1" applyAlignment="1">
      <alignment vertical="center"/>
    </xf>
    <xf numFmtId="49" fontId="26" fillId="2" borderId="0" xfId="7" applyNumberFormat="1" applyFont="1" applyFill="1" applyAlignment="1">
      <alignment horizontal="left" vertical="center"/>
    </xf>
    <xf numFmtId="49" fontId="6" fillId="2" borderId="0" xfId="7" applyNumberFormat="1" applyFont="1" applyFill="1" applyAlignment="1">
      <alignment horizontal="center" vertical="center" wrapText="1"/>
    </xf>
    <xf numFmtId="49" fontId="6" fillId="2" borderId="0" xfId="7" applyNumberFormat="1" applyFont="1" applyFill="1" applyAlignment="1">
      <alignment horizontal="center" vertical="center"/>
    </xf>
    <xf numFmtId="0" fontId="17" fillId="2" borderId="14" xfId="7" applyFont="1" applyFill="1" applyBorder="1" applyAlignment="1">
      <alignment vertical="center" wrapText="1"/>
    </xf>
    <xf numFmtId="49" fontId="6" fillId="2" borderId="0" xfId="7" applyNumberFormat="1" applyFont="1" applyFill="1" applyAlignment="1">
      <alignment horizontal="left" vertical="center"/>
    </xf>
    <xf numFmtId="0" fontId="17" fillId="2" borderId="0" xfId="7" applyFont="1" applyFill="1" applyAlignment="1">
      <alignment vertical="center" wrapText="1"/>
    </xf>
    <xf numFmtId="0" fontId="17" fillId="2" borderId="5" xfId="7" applyFont="1" applyFill="1" applyBorder="1" applyAlignment="1">
      <alignment vertical="center"/>
    </xf>
    <xf numFmtId="49" fontId="6" fillId="2" borderId="0" xfId="7" applyNumberFormat="1" applyFont="1" applyFill="1" applyAlignment="1" applyProtection="1">
      <alignment horizontal="center" vertical="center"/>
      <protection locked="0"/>
    </xf>
    <xf numFmtId="0" fontId="17" fillId="2" borderId="7" xfId="7" applyFont="1" applyFill="1" applyBorder="1" applyAlignment="1">
      <alignment vertical="center"/>
    </xf>
    <xf numFmtId="0" fontId="17" fillId="2" borderId="16" xfId="7" applyFont="1" applyFill="1" applyBorder="1" applyAlignment="1">
      <alignment vertical="center" wrapText="1"/>
    </xf>
    <xf numFmtId="0" fontId="17" fillId="2" borderId="17" xfId="7" applyFont="1" applyFill="1" applyBorder="1" applyAlignment="1">
      <alignment vertical="center" wrapText="1"/>
    </xf>
    <xf numFmtId="49" fontId="6" fillId="2" borderId="17" xfId="7" applyNumberFormat="1" applyFont="1" applyFill="1" applyBorder="1" applyAlignment="1">
      <alignment horizontal="center" vertical="center"/>
    </xf>
    <xf numFmtId="49" fontId="6" fillId="2" borderId="17" xfId="7" applyNumberFormat="1" applyFont="1" applyFill="1" applyBorder="1" applyAlignment="1">
      <alignment horizontal="left" vertical="center"/>
    </xf>
    <xf numFmtId="0" fontId="17" fillId="2" borderId="17" xfId="7" applyFont="1" applyFill="1" applyBorder="1" applyAlignment="1">
      <alignment vertical="center"/>
    </xf>
    <xf numFmtId="0" fontId="17" fillId="2" borderId="10" xfId="7" applyFont="1" applyFill="1" applyBorder="1" applyAlignment="1">
      <alignment vertical="center"/>
    </xf>
    <xf numFmtId="0" fontId="17" fillId="2" borderId="11" xfId="7" applyFont="1" applyFill="1" applyBorder="1" applyAlignment="1">
      <alignment vertical="center" wrapText="1"/>
    </xf>
    <xf numFmtId="49" fontId="6" fillId="2" borderId="12" xfId="7" applyNumberFormat="1" applyFont="1" applyFill="1" applyBorder="1" applyAlignment="1">
      <alignment horizontal="center" vertical="center"/>
    </xf>
    <xf numFmtId="49" fontId="6" fillId="2" borderId="12" xfId="7" applyNumberFormat="1" applyFont="1" applyFill="1" applyBorder="1" applyAlignment="1">
      <alignment horizontal="left" vertical="center"/>
    </xf>
    <xf numFmtId="0" fontId="17" fillId="2" borderId="12" xfId="7" applyFont="1" applyFill="1" applyBorder="1" applyAlignment="1">
      <alignment vertical="center" wrapText="1"/>
    </xf>
    <xf numFmtId="0" fontId="17" fillId="2" borderId="12" xfId="7" applyFont="1" applyFill="1" applyBorder="1" applyAlignment="1">
      <alignment vertical="center"/>
    </xf>
    <xf numFmtId="0" fontId="17" fillId="2" borderId="28" xfId="7" applyFont="1" applyFill="1" applyBorder="1" applyAlignment="1">
      <alignment vertical="center" wrapText="1"/>
    </xf>
    <xf numFmtId="0" fontId="17" fillId="2" borderId="9" xfId="7" applyFont="1" applyFill="1" applyBorder="1" applyAlignment="1">
      <alignment vertical="center" wrapText="1"/>
    </xf>
    <xf numFmtId="49" fontId="6" fillId="2" borderId="9" xfId="7" applyNumberFormat="1" applyFont="1" applyFill="1" applyBorder="1" applyAlignment="1">
      <alignment horizontal="center" vertical="center"/>
    </xf>
    <xf numFmtId="49" fontId="6" fillId="2" borderId="9" xfId="7" applyNumberFormat="1" applyFont="1" applyFill="1" applyBorder="1" applyAlignment="1">
      <alignment horizontal="left" vertical="center"/>
    </xf>
    <xf numFmtId="0" fontId="17" fillId="2" borderId="9" xfId="7" applyFont="1" applyFill="1" applyBorder="1" applyAlignment="1">
      <alignment vertical="center"/>
    </xf>
    <xf numFmtId="49" fontId="6" fillId="2" borderId="3" xfId="7" applyNumberFormat="1" applyFont="1" applyFill="1" applyBorder="1" applyAlignment="1">
      <alignment horizontal="center" vertical="center"/>
    </xf>
    <xf numFmtId="49" fontId="6" fillId="2" borderId="4" xfId="7" applyNumberFormat="1" applyFont="1" applyFill="1" applyBorder="1" applyAlignment="1">
      <alignment horizontal="left" vertical="center"/>
    </xf>
    <xf numFmtId="49" fontId="6" fillId="2" borderId="5" xfId="7" applyNumberFormat="1" applyFont="1" applyFill="1" applyBorder="1" applyAlignment="1">
      <alignment horizontal="center" vertical="center"/>
    </xf>
    <xf numFmtId="49" fontId="6" fillId="2" borderId="6" xfId="7" applyNumberFormat="1" applyFont="1" applyFill="1" applyBorder="1" applyAlignment="1">
      <alignment horizontal="center" vertical="center"/>
    </xf>
    <xf numFmtId="49" fontId="6" fillId="2" borderId="7" xfId="7" applyNumberFormat="1" applyFont="1" applyFill="1" applyBorder="1" applyAlignment="1">
      <alignment horizontal="center" vertical="center"/>
    </xf>
    <xf numFmtId="49" fontId="6" fillId="2" borderId="8" xfId="7" applyNumberFormat="1" applyFont="1" applyFill="1" applyBorder="1" applyAlignment="1">
      <alignment horizontal="center" vertical="center"/>
    </xf>
    <xf numFmtId="49" fontId="6" fillId="2" borderId="9" xfId="7" applyNumberFormat="1" applyFont="1" applyFill="1" applyBorder="1" applyAlignment="1" applyProtection="1">
      <alignment horizontal="center" vertical="center"/>
      <protection locked="0"/>
    </xf>
    <xf numFmtId="49" fontId="6" fillId="2" borderId="9" xfId="7" applyNumberFormat="1" applyFont="1" applyFill="1" applyBorder="1" applyAlignment="1">
      <alignment vertical="center"/>
    </xf>
    <xf numFmtId="49" fontId="6" fillId="2" borderId="10" xfId="7" applyNumberFormat="1" applyFont="1" applyFill="1" applyBorder="1" applyAlignment="1">
      <alignment horizontal="center" vertical="center"/>
    </xf>
    <xf numFmtId="0" fontId="17" fillId="2" borderId="0" xfId="12" applyFont="1" applyFill="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xf>
    <xf numFmtId="0" fontId="17" fillId="2" borderId="0" xfId="7" applyFont="1" applyFill="1" applyAlignment="1">
      <alignment horizontal="left" vertical="center" wrapText="1"/>
    </xf>
    <xf numFmtId="0" fontId="17" fillId="0" borderId="0" xfId="7" applyFont="1" applyAlignment="1">
      <alignment vertical="center"/>
    </xf>
    <xf numFmtId="0" fontId="17" fillId="2" borderId="0" xfId="7" applyFont="1" applyFill="1" applyAlignment="1">
      <alignment horizontal="right" vertical="center"/>
    </xf>
    <xf numFmtId="0" fontId="9" fillId="2" borderId="0" xfId="19" applyFont="1" applyFill="1" applyAlignment="1">
      <alignment vertical="center" wrapText="1"/>
    </xf>
    <xf numFmtId="0" fontId="35" fillId="0" borderId="0" xfId="19" applyFont="1">
      <alignment vertical="center"/>
    </xf>
    <xf numFmtId="0" fontId="35" fillId="0" borderId="0" xfId="19" applyFont="1" applyAlignment="1">
      <alignment horizontal="center" vertical="center"/>
    </xf>
    <xf numFmtId="0" fontId="35" fillId="6" borderId="29" xfId="19" applyFont="1" applyFill="1" applyBorder="1" applyAlignment="1">
      <alignment horizontal="center" vertical="center"/>
    </xf>
    <xf numFmtId="0" fontId="35" fillId="0" borderId="29" xfId="19" applyFont="1" applyBorder="1">
      <alignment vertical="center"/>
    </xf>
    <xf numFmtId="0" fontId="35" fillId="7" borderId="30" xfId="7" applyFont="1" applyFill="1" applyBorder="1" applyAlignment="1">
      <alignment horizontal="center" vertical="center"/>
    </xf>
    <xf numFmtId="0" fontId="35" fillId="7" borderId="31" xfId="7" applyFont="1" applyFill="1" applyBorder="1" applyAlignment="1">
      <alignment horizontal="center" vertical="center"/>
    </xf>
    <xf numFmtId="0" fontId="35" fillId="7" borderId="32" xfId="7" applyFont="1" applyFill="1" applyBorder="1" applyAlignment="1">
      <alignment horizontal="center" vertical="center"/>
    </xf>
    <xf numFmtId="14" fontId="35" fillId="7" borderId="32" xfId="7" applyNumberFormat="1" applyFont="1" applyFill="1" applyBorder="1" applyAlignment="1">
      <alignment horizontal="center" vertical="center"/>
    </xf>
    <xf numFmtId="0" fontId="35" fillId="7" borderId="27" xfId="19" applyFont="1" applyFill="1" applyBorder="1">
      <alignment vertical="center"/>
    </xf>
    <xf numFmtId="0" fontId="35" fillId="7" borderId="27" xfId="19" applyFont="1" applyFill="1" applyBorder="1" applyAlignment="1">
      <alignment horizontal="center" vertical="center"/>
    </xf>
    <xf numFmtId="0" fontId="35" fillId="0" borderId="29" xfId="19" applyFont="1" applyBorder="1" applyAlignment="1">
      <alignment horizontal="center" vertical="center"/>
    </xf>
    <xf numFmtId="0" fontId="39" fillId="0" borderId="0" xfId="19" applyFont="1">
      <alignment vertical="center"/>
    </xf>
    <xf numFmtId="49" fontId="40" fillId="2" borderId="0" xfId="19" applyNumberFormat="1" applyFont="1" applyFill="1" applyAlignment="1">
      <alignment horizontal="center" vertical="center"/>
    </xf>
    <xf numFmtId="49" fontId="39" fillId="2" borderId="0" xfId="19" applyNumberFormat="1" applyFont="1" applyFill="1" applyAlignment="1">
      <alignment horizontal="left" vertical="center"/>
    </xf>
    <xf numFmtId="49" fontId="40" fillId="2" borderId="29" xfId="19" applyNumberFormat="1" applyFont="1" applyFill="1" applyBorder="1" applyAlignment="1">
      <alignment horizontal="center" vertical="center"/>
    </xf>
    <xf numFmtId="0" fontId="35" fillId="7" borderId="27" xfId="17" applyFont="1" applyFill="1" applyBorder="1" applyAlignment="1">
      <alignment horizontal="center" vertical="center"/>
    </xf>
    <xf numFmtId="49" fontId="42" fillId="7" borderId="29" xfId="19" applyNumberFormat="1" applyFont="1" applyFill="1" applyBorder="1" applyAlignment="1">
      <alignment horizontal="center" vertical="center"/>
    </xf>
    <xf numFmtId="0" fontId="44" fillId="2" borderId="0" xfId="19" applyFont="1" applyFill="1" applyAlignment="1">
      <alignment horizontal="right" vertical="center"/>
    </xf>
    <xf numFmtId="49" fontId="35" fillId="2" borderId="0" xfId="13" applyNumberFormat="1" applyFont="1" applyFill="1" applyAlignment="1">
      <alignment vertical="center" wrapText="1"/>
    </xf>
    <xf numFmtId="0" fontId="35" fillId="0" borderId="0" xfId="18" applyFont="1" applyAlignment="1">
      <alignment vertical="center"/>
    </xf>
    <xf numFmtId="0" fontId="35" fillId="0" borderId="33" xfId="18" applyFont="1" applyBorder="1" applyAlignment="1">
      <alignment vertical="center"/>
    </xf>
    <xf numFmtId="0" fontId="10" fillId="2" borderId="21" xfId="19" applyFont="1" applyFill="1" applyBorder="1">
      <alignment vertical="center"/>
    </xf>
    <xf numFmtId="0" fontId="10" fillId="2" borderId="34" xfId="19" applyFont="1" applyFill="1" applyBorder="1">
      <alignment vertical="center"/>
    </xf>
    <xf numFmtId="0" fontId="10" fillId="2" borderId="35" xfId="19" applyFont="1" applyFill="1" applyBorder="1">
      <alignment vertical="center"/>
    </xf>
    <xf numFmtId="0" fontId="16" fillId="2" borderId="0" xfId="19" applyFont="1" applyFill="1">
      <alignment vertical="center"/>
    </xf>
    <xf numFmtId="0" fontId="16" fillId="0" borderId="0" xfId="19" applyFont="1">
      <alignment vertical="center"/>
    </xf>
    <xf numFmtId="0" fontId="47" fillId="0" borderId="0" xfId="18" applyFont="1" applyAlignment="1">
      <alignment horizontal="center" vertical="center"/>
    </xf>
    <xf numFmtId="0" fontId="48" fillId="0" borderId="0" xfId="18" applyFont="1" applyAlignment="1">
      <alignment horizontal="center" vertical="center"/>
    </xf>
    <xf numFmtId="0" fontId="35" fillId="8" borderId="33" xfId="18" applyFont="1" applyFill="1" applyBorder="1" applyAlignment="1">
      <alignment vertical="center"/>
    </xf>
    <xf numFmtId="0" fontId="41" fillId="0" borderId="38" xfId="18" applyFont="1" applyBorder="1" applyAlignment="1">
      <alignment vertical="center"/>
    </xf>
    <xf numFmtId="0" fontId="41" fillId="0" borderId="39" xfId="18" applyFont="1" applyBorder="1" applyAlignment="1">
      <alignment vertical="center"/>
    </xf>
    <xf numFmtId="0" fontId="41" fillId="8" borderId="39" xfId="18" applyFont="1" applyFill="1" applyBorder="1" applyAlignment="1">
      <alignment vertical="center"/>
    </xf>
    <xf numFmtId="0" fontId="41" fillId="0" borderId="0" xfId="18" applyFont="1" applyAlignment="1">
      <alignment vertical="center"/>
    </xf>
    <xf numFmtId="49" fontId="6" fillId="0" borderId="0" xfId="7" applyNumberFormat="1" applyFont="1" applyAlignment="1">
      <alignment vertical="center"/>
    </xf>
    <xf numFmtId="0" fontId="6" fillId="0" borderId="0" xfId="8" applyFont="1" applyAlignment="1">
      <alignment vertical="center"/>
    </xf>
    <xf numFmtId="0" fontId="58" fillId="0" borderId="0" xfId="8"/>
    <xf numFmtId="0" fontId="6" fillId="0" borderId="0" xfId="7" applyFont="1" applyAlignment="1">
      <alignment vertical="center"/>
    </xf>
    <xf numFmtId="49" fontId="6" fillId="0" borderId="0" xfId="7" applyNumberFormat="1" applyFont="1" applyAlignment="1">
      <alignment horizontal="left" vertical="center"/>
    </xf>
    <xf numFmtId="0" fontId="19" fillId="2" borderId="19" xfId="19" applyFont="1" applyFill="1" applyBorder="1" applyAlignment="1">
      <alignment horizontal="left" vertical="center" wrapText="1" readingOrder="1"/>
    </xf>
    <xf numFmtId="0" fontId="8" fillId="2" borderId="0" xfId="19" applyFont="1" applyFill="1">
      <alignment vertical="center"/>
    </xf>
    <xf numFmtId="0" fontId="10" fillId="2" borderId="16" xfId="19" applyFont="1" applyFill="1" applyBorder="1">
      <alignment vertical="center"/>
    </xf>
    <xf numFmtId="0" fontId="10" fillId="2" borderId="17" xfId="19" applyFont="1" applyFill="1" applyBorder="1">
      <alignment vertical="center"/>
    </xf>
    <xf numFmtId="0" fontId="10" fillId="2" borderId="18" xfId="19" applyFont="1" applyFill="1" applyBorder="1">
      <alignment vertical="center"/>
    </xf>
    <xf numFmtId="0" fontId="8" fillId="2" borderId="16" xfId="19" applyFont="1" applyFill="1" applyBorder="1">
      <alignment vertical="center"/>
    </xf>
    <xf numFmtId="0" fontId="8" fillId="2" borderId="17" xfId="19" applyFont="1" applyFill="1" applyBorder="1">
      <alignment vertical="center"/>
    </xf>
    <xf numFmtId="0" fontId="8" fillId="2" borderId="18" xfId="19" applyFont="1" applyFill="1" applyBorder="1">
      <alignment vertical="center"/>
    </xf>
    <xf numFmtId="0" fontId="8" fillId="2" borderId="6" xfId="19" applyFont="1" applyFill="1" applyBorder="1">
      <alignment vertical="center"/>
    </xf>
    <xf numFmtId="0" fontId="10" fillId="2" borderId="14" xfId="19" applyFont="1" applyFill="1" applyBorder="1">
      <alignment vertical="center"/>
    </xf>
    <xf numFmtId="0" fontId="10" fillId="2" borderId="0" xfId="19" applyFont="1" applyFill="1" applyAlignment="1">
      <alignment horizontal="center" vertical="center"/>
    </xf>
    <xf numFmtId="0" fontId="8" fillId="2" borderId="15" xfId="19" applyFont="1" applyFill="1" applyBorder="1">
      <alignment vertical="center"/>
    </xf>
    <xf numFmtId="49" fontId="13" fillId="2" borderId="17" xfId="19" applyNumberFormat="1" applyFont="1" applyFill="1" applyBorder="1" applyAlignment="1">
      <alignment horizontal="left" vertical="center"/>
    </xf>
    <xf numFmtId="49" fontId="10" fillId="2" borderId="0" xfId="7" applyNumberFormat="1" applyFont="1" applyFill="1" applyAlignment="1" applyProtection="1">
      <alignment horizontal="center" vertical="center"/>
      <protection locked="0"/>
    </xf>
    <xf numFmtId="0" fontId="10" fillId="2" borderId="0" xfId="7" applyFont="1" applyFill="1" applyAlignment="1">
      <alignment vertical="center"/>
    </xf>
    <xf numFmtId="0" fontId="35" fillId="0" borderId="39" xfId="18" applyFont="1" applyBorder="1" applyAlignment="1">
      <alignment vertical="center"/>
    </xf>
    <xf numFmtId="0" fontId="35" fillId="8" borderId="39" xfId="18" applyFont="1" applyFill="1" applyBorder="1" applyAlignment="1">
      <alignment vertical="center"/>
    </xf>
    <xf numFmtId="0" fontId="17" fillId="2" borderId="3" xfId="7" applyFont="1" applyFill="1" applyBorder="1" applyAlignment="1">
      <alignment vertical="center"/>
    </xf>
    <xf numFmtId="0" fontId="17" fillId="2" borderId="4" xfId="7" applyFont="1" applyFill="1" applyBorder="1" applyAlignment="1">
      <alignment vertical="center"/>
    </xf>
    <xf numFmtId="0" fontId="17" fillId="2" borderId="6" xfId="7" applyFont="1" applyFill="1" applyBorder="1" applyAlignment="1">
      <alignment vertical="center"/>
    </xf>
    <xf numFmtId="0" fontId="17" fillId="2" borderId="8" xfId="7" applyFont="1" applyFill="1" applyBorder="1" applyAlignment="1">
      <alignment vertical="center"/>
    </xf>
    <xf numFmtId="0" fontId="2" fillId="0" borderId="29" xfId="19" applyFont="1" applyBorder="1">
      <alignment vertical="center"/>
    </xf>
    <xf numFmtId="0" fontId="2" fillId="0" borderId="29" xfId="19" applyFont="1" applyBorder="1" applyAlignment="1">
      <alignment vertical="center" wrapText="1"/>
    </xf>
    <xf numFmtId="49" fontId="35" fillId="0" borderId="39" xfId="18" applyNumberFormat="1" applyFont="1" applyBorder="1" applyAlignment="1">
      <alignment vertical="center"/>
    </xf>
    <xf numFmtId="0" fontId="35" fillId="0" borderId="40" xfId="18" applyFont="1" applyBorder="1" applyAlignment="1">
      <alignment vertical="center"/>
    </xf>
    <xf numFmtId="0" fontId="35" fillId="8" borderId="40" xfId="18" applyFont="1" applyFill="1" applyBorder="1" applyAlignment="1">
      <alignment vertical="center"/>
    </xf>
    <xf numFmtId="0" fontId="35" fillId="0" borderId="41" xfId="18" applyFont="1" applyBorder="1" applyAlignment="1">
      <alignment vertical="center"/>
    </xf>
    <xf numFmtId="0" fontId="41" fillId="0" borderId="41" xfId="18" applyFont="1" applyBorder="1" applyAlignment="1">
      <alignment vertical="center"/>
    </xf>
    <xf numFmtId="49" fontId="16" fillId="2" borderId="0" xfId="7" applyNumberFormat="1" applyFont="1" applyFill="1" applyAlignment="1">
      <alignment horizontal="left" vertical="center"/>
    </xf>
    <xf numFmtId="49" fontId="41" fillId="2" borderId="0" xfId="19" applyNumberFormat="1" applyFont="1" applyFill="1" applyAlignment="1">
      <alignment vertical="center" wrapText="1"/>
    </xf>
    <xf numFmtId="0" fontId="35" fillId="7" borderId="29" xfId="19" applyFont="1" applyFill="1" applyBorder="1" applyAlignment="1">
      <alignment horizontal="center" vertical="center"/>
    </xf>
    <xf numFmtId="0" fontId="35" fillId="7" borderId="29" xfId="7" applyFont="1" applyFill="1" applyBorder="1" applyAlignment="1">
      <alignment horizontal="center" vertical="center"/>
    </xf>
    <xf numFmtId="49" fontId="41" fillId="2" borderId="0" xfId="19" applyNumberFormat="1" applyFont="1" applyFill="1" applyAlignment="1">
      <alignment horizontal="center" vertical="center" wrapText="1"/>
    </xf>
    <xf numFmtId="49" fontId="41" fillId="2" borderId="0" xfId="19" applyNumberFormat="1" applyFont="1" applyFill="1" applyAlignment="1">
      <alignment horizontal="left" vertical="center"/>
    </xf>
    <xf numFmtId="49" fontId="44" fillId="2" borderId="0" xfId="19" applyNumberFormat="1" applyFont="1" applyFill="1" applyAlignment="1">
      <alignment vertical="center" wrapText="1"/>
    </xf>
    <xf numFmtId="49" fontId="53" fillId="2" borderId="0" xfId="19" applyNumberFormat="1" applyFont="1" applyFill="1" applyAlignment="1">
      <alignment horizontal="left" vertical="center"/>
    </xf>
    <xf numFmtId="49" fontId="51" fillId="2" borderId="0" xfId="19" applyNumberFormat="1" applyFont="1" applyFill="1" applyAlignment="1">
      <alignment vertical="center" wrapText="1"/>
    </xf>
    <xf numFmtId="49" fontId="51" fillId="2" borderId="0" xfId="19" applyNumberFormat="1" applyFont="1" applyFill="1">
      <alignment vertical="center"/>
    </xf>
    <xf numFmtId="0" fontId="38" fillId="7" borderId="27" xfId="17" applyFill="1" applyBorder="1" applyAlignment="1">
      <alignment horizontal="center" vertical="center"/>
    </xf>
    <xf numFmtId="49" fontId="6" fillId="2" borderId="7" xfId="7" applyNumberFormat="1" applyFont="1" applyFill="1" applyBorder="1" applyAlignment="1">
      <alignment horizontal="center" vertical="center" wrapText="1"/>
    </xf>
    <xf numFmtId="0" fontId="15" fillId="2" borderId="0" xfId="19" applyFont="1" applyFill="1" applyAlignment="1">
      <alignment horizontal="right" vertical="center"/>
    </xf>
    <xf numFmtId="0" fontId="19" fillId="4" borderId="42" xfId="19" applyFont="1" applyFill="1" applyBorder="1" applyAlignment="1">
      <alignment horizontal="left" vertical="center" wrapText="1" readingOrder="1"/>
    </xf>
    <xf numFmtId="0" fontId="32" fillId="10" borderId="42" xfId="19" applyFont="1" applyFill="1" applyBorder="1" applyAlignment="1">
      <alignment horizontal="left" vertical="center" wrapText="1" readingOrder="1"/>
    </xf>
    <xf numFmtId="49" fontId="10" fillId="2" borderId="0" xfId="7" applyNumberFormat="1" applyFont="1" applyFill="1" applyAlignment="1">
      <alignment horizontal="left" vertical="center"/>
    </xf>
    <xf numFmtId="49" fontId="6" fillId="2" borderId="4" xfId="7" applyNumberFormat="1" applyFont="1" applyFill="1" applyBorder="1" applyAlignment="1">
      <alignment horizontal="center" vertical="center"/>
    </xf>
    <xf numFmtId="49" fontId="6" fillId="2" borderId="6" xfId="7" applyNumberFormat="1" applyFont="1" applyFill="1" applyBorder="1" applyAlignment="1">
      <alignment horizontal="center" vertical="center" wrapText="1"/>
    </xf>
    <xf numFmtId="49" fontId="8" fillId="2" borderId="0" xfId="7" applyNumberFormat="1" applyFont="1" applyFill="1" applyAlignment="1">
      <alignment horizontal="left" vertical="center"/>
    </xf>
    <xf numFmtId="0" fontId="8" fillId="2" borderId="14" xfId="19" applyFont="1" applyFill="1" applyBorder="1">
      <alignment vertical="center"/>
    </xf>
    <xf numFmtId="0" fontId="10" fillId="2" borderId="43" xfId="19" applyFont="1" applyFill="1" applyBorder="1">
      <alignment vertical="center"/>
    </xf>
    <xf numFmtId="0" fontId="10" fillId="2" borderId="44" xfId="19" applyFont="1" applyFill="1" applyBorder="1">
      <alignment vertical="center"/>
    </xf>
    <xf numFmtId="0" fontId="10" fillId="2" borderId="45" xfId="19" applyFont="1" applyFill="1" applyBorder="1">
      <alignment vertical="center"/>
    </xf>
    <xf numFmtId="0" fontId="10" fillId="2" borderId="32" xfId="19" applyFont="1" applyFill="1" applyBorder="1">
      <alignment vertical="center"/>
    </xf>
    <xf numFmtId="0" fontId="10" fillId="2" borderId="46" xfId="19" applyFont="1" applyFill="1" applyBorder="1">
      <alignment vertical="center"/>
    </xf>
    <xf numFmtId="0" fontId="12" fillId="2" borderId="32" xfId="19" applyFont="1" applyFill="1" applyBorder="1">
      <alignment vertical="center"/>
    </xf>
    <xf numFmtId="0" fontId="9" fillId="2" borderId="46" xfId="19" applyFont="1" applyFill="1" applyBorder="1">
      <alignment vertical="center"/>
    </xf>
    <xf numFmtId="0" fontId="10" fillId="2" borderId="47" xfId="19" applyFont="1" applyFill="1" applyBorder="1">
      <alignment vertical="center"/>
    </xf>
    <xf numFmtId="0" fontId="8" fillId="2" borderId="48" xfId="19" applyFont="1" applyFill="1" applyBorder="1">
      <alignment vertical="center"/>
    </xf>
    <xf numFmtId="0" fontId="10" fillId="2" borderId="48" xfId="19" applyFont="1" applyFill="1" applyBorder="1">
      <alignment vertical="center"/>
    </xf>
    <xf numFmtId="0" fontId="10" fillId="2" borderId="49" xfId="19" applyFont="1" applyFill="1" applyBorder="1">
      <alignment vertical="center"/>
    </xf>
    <xf numFmtId="0" fontId="16" fillId="2" borderId="0" xfId="19" applyFont="1" applyFill="1">
      <alignment vertical="center"/>
    </xf>
    <xf numFmtId="0" fontId="12" fillId="2" borderId="0" xfId="7" applyFont="1" applyFill="1" applyAlignment="1">
      <alignment vertical="center"/>
    </xf>
    <xf numFmtId="49" fontId="6" fillId="2" borderId="0" xfId="7" applyNumberFormat="1" applyFont="1" applyFill="1" applyAlignment="1">
      <alignment horizontal="left" vertical="center"/>
    </xf>
    <xf numFmtId="49" fontId="6" fillId="2" borderId="0" xfId="7" applyNumberFormat="1" applyFont="1" applyFill="1" applyAlignment="1">
      <alignment horizontal="center" vertical="center"/>
    </xf>
    <xf numFmtId="49" fontId="6" fillId="0" borderId="0" xfId="7" applyNumberFormat="1" applyFont="1" applyAlignment="1">
      <alignment horizontal="center" vertical="center"/>
    </xf>
    <xf numFmtId="49" fontId="6" fillId="0" borderId="8" xfId="7" applyNumberFormat="1" applyFont="1" applyBorder="1" applyAlignment="1">
      <alignment horizontal="center" vertical="center" wrapText="1"/>
    </xf>
    <xf numFmtId="49" fontId="6" fillId="0" borderId="9" xfId="7" applyNumberFormat="1" applyFont="1" applyBorder="1" applyAlignment="1">
      <alignment horizontal="center" vertical="center" wrapText="1"/>
    </xf>
    <xf numFmtId="49" fontId="6" fillId="0" borderId="10" xfId="7" applyNumberFormat="1" applyFont="1" applyBorder="1" applyAlignment="1">
      <alignment horizontal="center" vertical="center" wrapText="1"/>
    </xf>
    <xf numFmtId="49" fontId="6" fillId="2" borderId="0" xfId="7" applyNumberFormat="1" applyFont="1" applyFill="1">
      <alignment vertical="center"/>
    </xf>
    <xf numFmtId="0" fontId="17" fillId="2" borderId="0" xfId="7" applyFont="1" applyFill="1">
      <alignment vertical="center"/>
    </xf>
    <xf numFmtId="0" fontId="10" fillId="2" borderId="0" xfId="7" applyFont="1" applyFill="1">
      <alignment vertical="center"/>
    </xf>
    <xf numFmtId="0" fontId="6" fillId="2" borderId="0" xfId="7" applyFont="1" applyFill="1">
      <alignment vertical="center"/>
    </xf>
    <xf numFmtId="0" fontId="58" fillId="2" borderId="0" xfId="20" applyFill="1"/>
    <xf numFmtId="49" fontId="56" fillId="0" borderId="6" xfId="7" applyNumberFormat="1" applyFont="1" applyBorder="1" applyAlignment="1">
      <alignment horizontal="center" vertical="center" wrapText="1"/>
    </xf>
    <xf numFmtId="49" fontId="6" fillId="0" borderId="0" xfId="7" applyNumberFormat="1" applyFont="1" applyAlignment="1">
      <alignment horizontal="center" vertical="center" wrapText="1"/>
    </xf>
    <xf numFmtId="49" fontId="13" fillId="0" borderId="0" xfId="7" applyNumberFormat="1" applyFont="1" applyAlignment="1">
      <alignment horizontal="left" vertical="center"/>
    </xf>
    <xf numFmtId="0" fontId="17" fillId="0" borderId="0" xfId="7" applyFont="1">
      <alignment vertical="center"/>
    </xf>
    <xf numFmtId="49" fontId="6" fillId="0" borderId="7" xfId="7" applyNumberFormat="1" applyFont="1" applyBorder="1" applyAlignment="1">
      <alignment horizontal="center" vertical="center" wrapText="1"/>
    </xf>
    <xf numFmtId="49" fontId="6" fillId="0" borderId="6" xfId="7" applyNumberFormat="1" applyFont="1" applyBorder="1" applyAlignment="1">
      <alignment horizontal="center" vertical="center" wrapText="1"/>
    </xf>
    <xf numFmtId="49" fontId="10" fillId="0" borderId="0" xfId="7" applyNumberFormat="1" applyFont="1" applyAlignment="1">
      <alignment horizontal="left" vertical="center"/>
    </xf>
    <xf numFmtId="49" fontId="10" fillId="0" borderId="0" xfId="7" applyNumberFormat="1" applyFont="1" applyAlignment="1">
      <alignment horizontal="center" vertical="center" wrapText="1"/>
    </xf>
    <xf numFmtId="49" fontId="10" fillId="0" borderId="0" xfId="7" applyNumberFormat="1" applyFont="1" applyAlignment="1">
      <alignment horizontal="center" vertical="center"/>
    </xf>
    <xf numFmtId="49" fontId="6" fillId="0" borderId="9" xfId="7" applyNumberFormat="1" applyFont="1" applyBorder="1" applyAlignment="1">
      <alignment horizontal="center" vertical="center"/>
    </xf>
    <xf numFmtId="49" fontId="6" fillId="0" borderId="9" xfId="7" applyNumberFormat="1" applyFont="1" applyBorder="1" applyAlignment="1">
      <alignment horizontal="left" vertical="center"/>
    </xf>
    <xf numFmtId="0" fontId="9" fillId="2" borderId="0" xfId="19" applyFont="1" applyFill="1" applyAlignment="1">
      <alignment horizontal="right" vertical="center"/>
    </xf>
    <xf numFmtId="0" fontId="20" fillId="2" borderId="0" xfId="13" applyFont="1" applyFill="1" applyAlignment="1">
      <alignment horizontal="right" vertical="center"/>
    </xf>
    <xf numFmtId="0" fontId="8" fillId="2" borderId="0" xfId="19" applyFont="1" applyFill="1" applyAlignment="1">
      <alignment horizontal="right" vertical="center"/>
    </xf>
    <xf numFmtId="0" fontId="2" fillId="0" borderId="0" xfId="19" applyNumberFormat="1" applyFont="1" applyAlignment="1">
      <alignment horizontal="right" vertical="center"/>
    </xf>
    <xf numFmtId="49" fontId="11" fillId="2" borderId="0" xfId="19" applyNumberFormat="1" applyFont="1" applyFill="1" applyAlignment="1">
      <alignment vertical="center"/>
    </xf>
    <xf numFmtId="0" fontId="12" fillId="2" borderId="0" xfId="19" applyFont="1" applyFill="1" applyAlignment="1">
      <alignment horizontal="right" vertical="center"/>
    </xf>
    <xf numFmtId="49" fontId="51" fillId="2" borderId="0" xfId="19" applyNumberFormat="1" applyFont="1" applyFill="1" applyAlignment="1">
      <alignment vertical="center"/>
    </xf>
    <xf numFmtId="49" fontId="61" fillId="2" borderId="0" xfId="19" applyNumberFormat="1" applyFont="1" applyFill="1" applyAlignment="1">
      <alignment vertical="center"/>
    </xf>
    <xf numFmtId="49" fontId="50" fillId="2" borderId="0" xfId="19" applyNumberFormat="1" applyFont="1" applyFill="1" applyAlignment="1">
      <alignment vertical="center" wrapText="1"/>
    </xf>
    <xf numFmtId="49" fontId="50" fillId="2" borderId="0" xfId="19" applyNumberFormat="1" applyFont="1" applyFill="1" applyAlignment="1">
      <alignment vertical="center"/>
    </xf>
    <xf numFmtId="49" fontId="62" fillId="2" borderId="0" xfId="19" applyNumberFormat="1" applyFont="1" applyFill="1" applyAlignment="1">
      <alignment vertical="center"/>
    </xf>
    <xf numFmtId="49" fontId="44" fillId="2" borderId="0" xfId="19" applyNumberFormat="1" applyFont="1" applyFill="1" applyAlignment="1">
      <alignment vertical="center"/>
    </xf>
    <xf numFmtId="49" fontId="44" fillId="2" borderId="0" xfId="19" applyNumberFormat="1" applyFont="1" applyFill="1" applyAlignment="1">
      <alignment horizontal="left" vertical="center"/>
    </xf>
    <xf numFmtId="49" fontId="62" fillId="2" borderId="0" xfId="19" applyNumberFormat="1" applyFont="1" applyFill="1" applyAlignment="1">
      <alignment vertical="center" wrapText="1"/>
    </xf>
    <xf numFmtId="0" fontId="36" fillId="0" borderId="0" xfId="19" applyFont="1">
      <alignment vertical="center"/>
    </xf>
    <xf numFmtId="49" fontId="44" fillId="2" borderId="0" xfId="19" applyNumberFormat="1" applyFont="1" applyFill="1" applyAlignment="1">
      <alignment horizontal="center" vertical="center"/>
    </xf>
    <xf numFmtId="49" fontId="63" fillId="2" borderId="0" xfId="19" applyNumberFormat="1" applyFont="1" applyFill="1" applyAlignment="1">
      <alignment horizontal="left" vertical="center"/>
    </xf>
    <xf numFmtId="49" fontId="52" fillId="2" borderId="0" xfId="19" applyNumberFormat="1" applyFont="1" applyFill="1" applyAlignment="1">
      <alignment horizontal="left" vertical="center"/>
    </xf>
    <xf numFmtId="49" fontId="44" fillId="2" borderId="0" xfId="19" applyNumberFormat="1" applyFont="1" applyFill="1">
      <alignment vertical="center"/>
    </xf>
    <xf numFmtId="49" fontId="65" fillId="2" borderId="0" xfId="19" applyNumberFormat="1" applyFont="1" applyFill="1" applyAlignment="1">
      <alignment vertical="center"/>
    </xf>
    <xf numFmtId="49" fontId="66" fillId="2" borderId="0" xfId="19" applyNumberFormat="1" applyFont="1" applyFill="1" applyAlignment="1">
      <alignment vertical="center"/>
    </xf>
    <xf numFmtId="0" fontId="12" fillId="2" borderId="0" xfId="19" applyFont="1" applyFill="1" applyBorder="1" applyAlignment="1">
      <alignment horizontal="center" vertical="center"/>
    </xf>
    <xf numFmtId="0" fontId="12" fillId="2" borderId="50" xfId="19" applyFont="1" applyFill="1" applyBorder="1" applyAlignment="1">
      <alignment horizontal="center" vertical="center"/>
    </xf>
    <xf numFmtId="0" fontId="31" fillId="2" borderId="41" xfId="19" applyFont="1" applyFill="1" applyBorder="1">
      <alignment vertical="center"/>
    </xf>
    <xf numFmtId="0" fontId="12" fillId="2" borderId="41" xfId="19" applyFont="1" applyFill="1" applyBorder="1">
      <alignment vertical="center"/>
    </xf>
    <xf numFmtId="0" fontId="12" fillId="2" borderId="51" xfId="19" applyFont="1" applyFill="1" applyBorder="1">
      <alignment vertical="center"/>
    </xf>
    <xf numFmtId="0" fontId="12" fillId="2" borderId="22" xfId="19" applyFont="1" applyFill="1" applyBorder="1">
      <alignment vertical="center"/>
    </xf>
    <xf numFmtId="49" fontId="10" fillId="2" borderId="0" xfId="19" applyNumberFormat="1" applyFont="1" applyFill="1" applyBorder="1" applyAlignment="1" applyProtection="1">
      <alignment horizontal="center" vertical="center"/>
      <protection locked="0"/>
    </xf>
    <xf numFmtId="0" fontId="12" fillId="2" borderId="0" xfId="19" applyFont="1" applyFill="1" applyBorder="1">
      <alignment vertical="center"/>
    </xf>
    <xf numFmtId="0" fontId="12" fillId="2" borderId="23" xfId="19" applyFont="1" applyFill="1" applyBorder="1">
      <alignment vertical="center"/>
    </xf>
    <xf numFmtId="49" fontId="2" fillId="2" borderId="0" xfId="19" applyNumberFormat="1" applyFont="1" applyFill="1" applyBorder="1" applyAlignment="1">
      <alignment horizontal="left" vertical="center"/>
    </xf>
    <xf numFmtId="0" fontId="12" fillId="2" borderId="24" xfId="19" applyFont="1" applyFill="1" applyBorder="1">
      <alignment vertical="center"/>
    </xf>
    <xf numFmtId="0" fontId="12" fillId="2" borderId="25" xfId="19" applyFont="1" applyFill="1" applyBorder="1">
      <alignment vertical="center"/>
    </xf>
    <xf numFmtId="0" fontId="12" fillId="2" borderId="25" xfId="19" applyFont="1" applyFill="1" applyBorder="1" applyAlignment="1">
      <alignment horizontal="center" vertical="center"/>
    </xf>
    <xf numFmtId="0" fontId="12" fillId="2" borderId="26" xfId="19" applyFont="1" applyFill="1" applyBorder="1">
      <alignment vertical="center"/>
    </xf>
    <xf numFmtId="0" fontId="9" fillId="2" borderId="0" xfId="19" applyFont="1" applyFill="1" applyBorder="1">
      <alignment vertical="center"/>
    </xf>
    <xf numFmtId="0" fontId="9" fillId="0" borderId="0" xfId="19" applyFont="1" applyBorder="1">
      <alignment vertical="center"/>
    </xf>
    <xf numFmtId="49" fontId="29" fillId="2" borderId="0" xfId="19" applyNumberFormat="1" applyFont="1" applyFill="1" applyAlignment="1">
      <alignment horizontal="left" vertical="center"/>
    </xf>
    <xf numFmtId="49" fontId="10" fillId="2" borderId="0" xfId="7" applyNumberFormat="1" applyFont="1" applyFill="1" applyAlignment="1">
      <alignment vertical="center" wrapText="1"/>
    </xf>
    <xf numFmtId="0" fontId="28" fillId="0" borderId="0" xfId="16" applyFont="1" applyAlignment="1">
      <alignment vertical="center"/>
    </xf>
    <xf numFmtId="0" fontId="9" fillId="2" borderId="93" xfId="19" applyFont="1" applyFill="1" applyBorder="1">
      <alignment vertical="center"/>
    </xf>
    <xf numFmtId="0" fontId="10" fillId="2" borderId="0" xfId="19" applyFont="1" applyFill="1" applyBorder="1">
      <alignment vertical="center"/>
    </xf>
    <xf numFmtId="49" fontId="10" fillId="2" borderId="98" xfId="19" applyNumberFormat="1" applyFont="1" applyFill="1" applyBorder="1" applyAlignment="1" applyProtection="1">
      <alignment horizontal="left" vertical="center"/>
      <protection locked="0"/>
    </xf>
    <xf numFmtId="49" fontId="10" fillId="2" borderId="99" xfId="19" applyNumberFormat="1" applyFont="1" applyFill="1" applyBorder="1" applyAlignment="1" applyProtection="1">
      <alignment horizontal="left" vertical="center"/>
      <protection locked="0"/>
    </xf>
    <xf numFmtId="49" fontId="10" fillId="2" borderId="100" xfId="19" applyNumberFormat="1" applyFont="1" applyFill="1" applyBorder="1" applyAlignment="1" applyProtection="1">
      <alignment horizontal="left" vertical="center"/>
      <protection locked="0"/>
    </xf>
    <xf numFmtId="49" fontId="10" fillId="2" borderId="101" xfId="19" applyNumberFormat="1" applyFont="1" applyFill="1" applyBorder="1" applyAlignment="1" applyProtection="1">
      <alignment horizontal="left" vertical="center"/>
      <protection locked="0"/>
    </xf>
    <xf numFmtId="49" fontId="10" fillId="2" borderId="102" xfId="19" applyNumberFormat="1" applyFont="1" applyFill="1" applyBorder="1" applyAlignment="1" applyProtection="1">
      <alignment horizontal="left" vertical="center"/>
      <protection locked="0"/>
    </xf>
    <xf numFmtId="49" fontId="10" fillId="2" borderId="103" xfId="19" applyNumberFormat="1" applyFont="1" applyFill="1" applyBorder="1" applyAlignment="1" applyProtection="1">
      <alignment horizontal="left" vertical="center"/>
      <protection locked="0"/>
    </xf>
    <xf numFmtId="49" fontId="10" fillId="2" borderId="95" xfId="19" applyNumberFormat="1" applyFont="1" applyFill="1" applyBorder="1" applyAlignment="1" applyProtection="1">
      <alignment horizontal="center" vertical="center"/>
      <protection locked="0"/>
    </xf>
    <xf numFmtId="0" fontId="12" fillId="2" borderId="88" xfId="19" applyFont="1" applyFill="1" applyBorder="1" applyProtection="1">
      <alignment vertical="center"/>
    </xf>
    <xf numFmtId="0" fontId="9" fillId="2" borderId="89" xfId="19" applyFont="1" applyFill="1" applyBorder="1" applyProtection="1">
      <alignment vertical="center"/>
    </xf>
    <xf numFmtId="0" fontId="9" fillId="2" borderId="90" xfId="19" applyFont="1" applyFill="1" applyBorder="1" applyProtection="1">
      <alignment vertical="center"/>
    </xf>
    <xf numFmtId="0" fontId="9" fillId="2" borderId="92" xfId="19" applyFont="1" applyFill="1" applyBorder="1" applyProtection="1">
      <alignment vertical="center"/>
    </xf>
    <xf numFmtId="49" fontId="10" fillId="2" borderId="0" xfId="19" applyNumberFormat="1" applyFont="1" applyFill="1" applyBorder="1" applyAlignment="1" applyProtection="1">
      <alignment horizontal="center" vertical="center"/>
    </xf>
    <xf numFmtId="49" fontId="10" fillId="2" borderId="0" xfId="19" applyNumberFormat="1" applyFont="1" applyFill="1" applyBorder="1" applyAlignment="1" applyProtection="1">
      <alignment horizontal="left" vertical="center"/>
    </xf>
    <xf numFmtId="0" fontId="8" fillId="2" borderId="0" xfId="19" applyFont="1" applyFill="1" applyBorder="1" applyProtection="1">
      <alignment vertical="center"/>
    </xf>
    <xf numFmtId="0" fontId="9" fillId="2" borderId="0" xfId="19" applyFont="1" applyFill="1" applyBorder="1" applyProtection="1">
      <alignment vertical="center"/>
    </xf>
    <xf numFmtId="0" fontId="9" fillId="2" borderId="93" xfId="19" applyFont="1" applyFill="1" applyBorder="1" applyProtection="1">
      <alignment vertical="center"/>
    </xf>
    <xf numFmtId="49" fontId="10" fillId="2" borderId="93" xfId="19" applyNumberFormat="1" applyFont="1" applyFill="1" applyBorder="1" applyAlignment="1" applyProtection="1">
      <alignment horizontal="center" vertical="center"/>
    </xf>
    <xf numFmtId="49" fontId="13" fillId="2" borderId="0" xfId="19" applyNumberFormat="1" applyFont="1" applyFill="1" applyBorder="1" applyAlignment="1" applyProtection="1">
      <alignment horizontal="left" vertical="center"/>
    </xf>
    <xf numFmtId="49" fontId="10" fillId="2" borderId="0" xfId="19" applyNumberFormat="1" applyFont="1" applyFill="1" applyBorder="1" applyProtection="1">
      <alignment vertical="center"/>
    </xf>
    <xf numFmtId="0" fontId="10" fillId="2" borderId="0" xfId="19" applyFont="1" applyFill="1" applyBorder="1" applyProtection="1">
      <alignment vertical="center"/>
    </xf>
    <xf numFmtId="0" fontId="12" fillId="2" borderId="94" xfId="19" applyFont="1" applyFill="1" applyBorder="1" applyProtection="1">
      <alignment vertical="center"/>
    </xf>
    <xf numFmtId="49" fontId="10" fillId="2" borderId="95" xfId="19" applyNumberFormat="1" applyFont="1" applyFill="1" applyBorder="1" applyAlignment="1" applyProtection="1">
      <alignment horizontal="center" vertical="center"/>
    </xf>
    <xf numFmtId="49" fontId="10" fillId="2" borderId="95" xfId="19" applyNumberFormat="1" applyFont="1" applyFill="1" applyBorder="1" applyAlignment="1" applyProtection="1">
      <alignment horizontal="left" vertical="center"/>
    </xf>
    <xf numFmtId="0" fontId="8" fillId="2" borderId="95" xfId="19" applyFont="1" applyFill="1" applyBorder="1" applyProtection="1">
      <alignment vertical="center"/>
    </xf>
    <xf numFmtId="0" fontId="9" fillId="2" borderId="95" xfId="19" applyFont="1" applyFill="1" applyBorder="1" applyProtection="1">
      <alignment vertical="center"/>
    </xf>
    <xf numFmtId="0" fontId="9" fillId="2" borderId="96" xfId="19" applyFont="1" applyFill="1" applyBorder="1" applyProtection="1">
      <alignment vertical="center"/>
    </xf>
    <xf numFmtId="0" fontId="12" fillId="2" borderId="92" xfId="19" applyFont="1" applyFill="1" applyBorder="1" applyProtection="1">
      <alignment vertical="center"/>
    </xf>
    <xf numFmtId="49" fontId="29" fillId="2" borderId="0" xfId="19" applyNumberFormat="1" applyFont="1" applyFill="1" applyBorder="1" applyAlignment="1" applyProtection="1">
      <alignment horizontal="left" vertical="center"/>
    </xf>
    <xf numFmtId="0" fontId="9" fillId="2" borderId="94" xfId="19" applyFont="1" applyFill="1" applyBorder="1" applyProtection="1">
      <alignment vertical="center"/>
    </xf>
    <xf numFmtId="49" fontId="29" fillId="2" borderId="95" xfId="19" applyNumberFormat="1" applyFont="1" applyFill="1" applyBorder="1" applyAlignment="1" applyProtection="1">
      <alignment horizontal="left" vertical="center"/>
    </xf>
    <xf numFmtId="49" fontId="10" fillId="2" borderId="89" xfId="19" applyNumberFormat="1" applyFont="1" applyFill="1" applyBorder="1" applyAlignment="1" applyProtection="1">
      <alignment horizontal="center" vertical="center"/>
    </xf>
    <xf numFmtId="49" fontId="29" fillId="2" borderId="89" xfId="19" applyNumberFormat="1" applyFont="1" applyFill="1" applyBorder="1" applyAlignment="1" applyProtection="1">
      <alignment horizontal="left" vertical="center"/>
    </xf>
    <xf numFmtId="0" fontId="29" fillId="2" borderId="0" xfId="19" applyFont="1" applyFill="1" applyBorder="1" applyProtection="1">
      <alignment vertical="center"/>
    </xf>
    <xf numFmtId="0" fontId="10" fillId="2" borderId="93" xfId="19" applyFont="1" applyFill="1" applyBorder="1" applyProtection="1">
      <alignment vertical="center"/>
    </xf>
    <xf numFmtId="0" fontId="10" fillId="2" borderId="94" xfId="19" applyFont="1" applyFill="1" applyBorder="1" applyProtection="1">
      <alignment vertical="center"/>
    </xf>
    <xf numFmtId="0" fontId="10" fillId="2" borderId="95" xfId="19" applyFont="1" applyFill="1" applyBorder="1" applyProtection="1">
      <alignment vertical="center"/>
    </xf>
    <xf numFmtId="0" fontId="10" fillId="2" borderId="96" xfId="19" applyFont="1" applyFill="1" applyBorder="1" applyProtection="1">
      <alignment vertical="center"/>
    </xf>
    <xf numFmtId="0" fontId="10" fillId="2" borderId="34" xfId="19" applyFont="1" applyFill="1" applyBorder="1" applyProtection="1">
      <alignment vertical="center"/>
      <protection locked="0"/>
    </xf>
    <xf numFmtId="0" fontId="35" fillId="0" borderId="29" xfId="19" applyFont="1" applyBorder="1" applyAlignment="1" applyProtection="1">
      <alignment horizontal="center" vertical="center"/>
      <protection locked="0"/>
    </xf>
    <xf numFmtId="49" fontId="35" fillId="0" borderId="29" xfId="19" applyNumberFormat="1" applyFont="1" applyBorder="1" applyAlignment="1" applyProtection="1">
      <alignment horizontal="center" vertical="center"/>
      <protection locked="0"/>
    </xf>
    <xf numFmtId="0" fontId="35" fillId="0" borderId="42" xfId="19" applyFont="1" applyBorder="1" applyAlignment="1" applyProtection="1">
      <alignment horizontal="center" vertical="center"/>
      <protection locked="0"/>
    </xf>
    <xf numFmtId="0" fontId="35" fillId="0" borderId="0" xfId="19" applyFont="1" applyProtection="1">
      <alignment vertical="center"/>
      <protection locked="0"/>
    </xf>
    <xf numFmtId="49" fontId="41" fillId="0" borderId="29" xfId="17" applyNumberFormat="1" applyFont="1" applyBorder="1" applyAlignment="1" applyProtection="1">
      <alignment horizontal="center" vertical="center"/>
      <protection locked="0"/>
    </xf>
    <xf numFmtId="0" fontId="12" fillId="2" borderId="0" xfId="7" applyFont="1" applyFill="1" applyAlignment="1" applyProtection="1">
      <alignment horizontal="center" vertical="center"/>
    </xf>
    <xf numFmtId="49" fontId="13" fillId="2" borderId="0" xfId="19" applyNumberFormat="1" applyFont="1" applyFill="1" applyAlignment="1" applyProtection="1">
      <alignment horizontal="left" vertical="center"/>
    </xf>
    <xf numFmtId="0" fontId="12" fillId="2" borderId="0" xfId="19" applyFont="1" applyFill="1" applyProtection="1">
      <alignment vertical="center"/>
    </xf>
    <xf numFmtId="0" fontId="12" fillId="2" borderId="0" xfId="19" applyFont="1" applyFill="1" applyAlignment="1" applyProtection="1">
      <alignment horizontal="center" vertical="center"/>
    </xf>
    <xf numFmtId="0" fontId="12" fillId="2" borderId="0" xfId="19" applyFont="1" applyFill="1" applyAlignment="1" applyProtection="1">
      <alignment horizontal="left" vertical="center"/>
    </xf>
    <xf numFmtId="0" fontId="9" fillId="2" borderId="0" xfId="19" applyFont="1" applyFill="1" applyBorder="1" applyAlignment="1" applyProtection="1">
      <alignment vertical="center"/>
    </xf>
    <xf numFmtId="49" fontId="8" fillId="2" borderId="0" xfId="19" applyNumberFormat="1" applyFont="1" applyFill="1" applyBorder="1" applyAlignment="1" applyProtection="1">
      <alignment horizontal="center" vertical="center"/>
    </xf>
    <xf numFmtId="0" fontId="9" fillId="2" borderId="0" xfId="19" applyFont="1" applyFill="1" applyBorder="1" applyAlignment="1" applyProtection="1">
      <alignment horizontal="center" vertical="center"/>
    </xf>
    <xf numFmtId="0" fontId="9" fillId="0" borderId="0" xfId="19" applyFont="1" applyBorder="1" applyProtection="1">
      <alignment vertical="center"/>
    </xf>
    <xf numFmtId="0" fontId="9" fillId="2" borderId="0" xfId="19" applyFont="1" applyFill="1" applyProtection="1">
      <alignment vertical="center"/>
    </xf>
    <xf numFmtId="0" fontId="8" fillId="2" borderId="0" xfId="19" applyFont="1" applyFill="1" applyProtection="1">
      <alignment vertical="center"/>
    </xf>
    <xf numFmtId="0" fontId="15" fillId="2" borderId="0" xfId="19" applyFont="1" applyFill="1" applyBorder="1" applyProtection="1">
      <alignment vertical="center"/>
    </xf>
    <xf numFmtId="0" fontId="12" fillId="2" borderId="0" xfId="19" applyFont="1" applyFill="1" applyBorder="1" applyProtection="1">
      <alignment vertical="center"/>
    </xf>
    <xf numFmtId="49" fontId="10" fillId="2" borderId="0" xfId="19" applyNumberFormat="1" applyFont="1" applyFill="1" applyAlignment="1" applyProtection="1">
      <alignment horizontal="center" vertical="center"/>
    </xf>
    <xf numFmtId="0" fontId="9" fillId="2" borderId="15" xfId="19" applyFont="1" applyFill="1" applyBorder="1" applyProtection="1">
      <alignment vertical="center"/>
    </xf>
    <xf numFmtId="49" fontId="10" fillId="2" borderId="25" xfId="19" applyNumberFormat="1" applyFont="1" applyFill="1" applyBorder="1" applyAlignment="1" applyProtection="1">
      <alignment horizontal="center" vertical="center"/>
    </xf>
    <xf numFmtId="0" fontId="17" fillId="2" borderId="14" xfId="7" applyFont="1" applyFill="1" applyBorder="1" applyAlignment="1" applyProtection="1">
      <alignment vertical="center" wrapText="1"/>
    </xf>
    <xf numFmtId="0" fontId="6" fillId="2" borderId="0" xfId="20" applyFont="1" applyFill="1" applyAlignment="1" applyProtection="1">
      <alignment vertical="center"/>
    </xf>
    <xf numFmtId="0" fontId="6" fillId="2" borderId="0" xfId="20" applyFont="1" applyFill="1" applyAlignment="1" applyProtection="1">
      <alignment horizontal="center" vertical="center"/>
    </xf>
    <xf numFmtId="0" fontId="17" fillId="2" borderId="0" xfId="7" applyFont="1" applyFill="1" applyProtection="1">
      <alignment vertical="center"/>
    </xf>
    <xf numFmtId="49" fontId="6" fillId="2" borderId="0" xfId="7" applyNumberFormat="1" applyFont="1" applyFill="1" applyProtection="1">
      <alignment vertical="center"/>
    </xf>
    <xf numFmtId="0" fontId="17" fillId="2" borderId="15" xfId="7" applyFont="1" applyFill="1" applyBorder="1" applyProtection="1">
      <alignment vertical="center"/>
    </xf>
    <xf numFmtId="0" fontId="10" fillId="2" borderId="0" xfId="20" applyFont="1" applyFill="1" applyAlignment="1" applyProtection="1">
      <alignment horizontal="left" vertical="center"/>
    </xf>
    <xf numFmtId="0" fontId="10" fillId="2" borderId="0" xfId="20" applyFont="1" applyFill="1" applyAlignment="1" applyProtection="1">
      <alignment horizontal="center" vertical="center"/>
    </xf>
    <xf numFmtId="0" fontId="17" fillId="2" borderId="0" xfId="7" applyFont="1" applyFill="1" applyAlignment="1" applyProtection="1">
      <alignment vertical="center" wrapText="1"/>
    </xf>
    <xf numFmtId="49" fontId="6" fillId="2" borderId="0" xfId="7" applyNumberFormat="1" applyFont="1" applyFill="1" applyAlignment="1" applyProtection="1">
      <alignment horizontal="center" vertical="center"/>
    </xf>
    <xf numFmtId="49" fontId="6" fillId="2" borderId="0" xfId="7" applyNumberFormat="1" applyFont="1" applyFill="1" applyAlignment="1" applyProtection="1">
      <alignment horizontal="left" vertical="center"/>
    </xf>
    <xf numFmtId="0" fontId="9" fillId="2" borderId="0" xfId="14" applyFont="1" applyFill="1" applyAlignment="1" applyProtection="1">
      <alignment vertical="center"/>
    </xf>
    <xf numFmtId="0" fontId="9" fillId="2" borderId="0" xfId="19" applyFont="1" applyFill="1" applyAlignment="1" applyProtection="1">
      <alignment horizontal="right" vertical="center"/>
    </xf>
    <xf numFmtId="49" fontId="29" fillId="2" borderId="0" xfId="13" applyNumberFormat="1" applyFont="1" applyFill="1" applyAlignment="1" applyProtection="1">
      <alignment vertical="center"/>
    </xf>
    <xf numFmtId="0" fontId="46" fillId="2" borderId="0" xfId="19" applyFont="1" applyFill="1" applyProtection="1">
      <alignment vertical="center"/>
    </xf>
    <xf numFmtId="0" fontId="20" fillId="2" borderId="0" xfId="13" applyFont="1" applyFill="1" applyAlignment="1" applyProtection="1">
      <alignment vertical="center"/>
    </xf>
    <xf numFmtId="49" fontId="2" fillId="2" borderId="0" xfId="13" applyNumberFormat="1" applyFont="1" applyFill="1" applyAlignment="1" applyProtection="1">
      <alignment horizontal="center" vertical="center"/>
    </xf>
    <xf numFmtId="0" fontId="0" fillId="2" borderId="0" xfId="13" applyFont="1" applyFill="1" applyAlignment="1" applyProtection="1">
      <alignment vertical="center"/>
    </xf>
    <xf numFmtId="49" fontId="8" fillId="5" borderId="39" xfId="13" applyNumberFormat="1" applyFont="1" applyFill="1" applyBorder="1" applyAlignment="1" applyProtection="1">
      <alignment vertical="center"/>
    </xf>
    <xf numFmtId="0" fontId="9" fillId="2" borderId="0" xfId="14" applyFont="1" applyFill="1" applyAlignment="1" applyProtection="1">
      <alignment horizontal="center" vertical="center"/>
    </xf>
    <xf numFmtId="0" fontId="8" fillId="2" borderId="0" xfId="14" applyFont="1" applyFill="1" applyAlignment="1" applyProtection="1">
      <alignment horizontal="center" vertical="center"/>
    </xf>
    <xf numFmtId="0" fontId="9" fillId="0" borderId="0" xfId="19" applyFont="1" applyProtection="1">
      <alignment vertical="center"/>
    </xf>
    <xf numFmtId="0" fontId="9" fillId="3" borderId="22" xfId="19" applyFont="1" applyFill="1" applyBorder="1" applyProtection="1">
      <alignment vertical="center"/>
    </xf>
    <xf numFmtId="0" fontId="9" fillId="3" borderId="0" xfId="19" applyFont="1" applyFill="1" applyProtection="1">
      <alignment vertical="center"/>
    </xf>
    <xf numFmtId="0" fontId="9" fillId="3" borderId="24" xfId="19" applyFont="1" applyFill="1" applyBorder="1" applyProtection="1">
      <alignment vertical="center"/>
    </xf>
    <xf numFmtId="0" fontId="9" fillId="3" borderId="25" xfId="19" applyFont="1" applyFill="1" applyBorder="1" applyProtection="1">
      <alignment vertical="center"/>
    </xf>
    <xf numFmtId="0" fontId="9" fillId="2" borderId="50" xfId="19" applyFont="1" applyFill="1" applyBorder="1" applyAlignment="1" applyProtection="1">
      <alignment vertical="top"/>
    </xf>
    <xf numFmtId="0" fontId="9" fillId="2" borderId="41" xfId="19" applyFont="1" applyFill="1" applyBorder="1" applyAlignment="1" applyProtection="1">
      <alignment vertical="top"/>
    </xf>
    <xf numFmtId="0" fontId="9" fillId="2" borderId="22" xfId="19" applyFont="1" applyFill="1" applyBorder="1" applyAlignment="1" applyProtection="1">
      <alignment vertical="top"/>
    </xf>
    <xf numFmtId="0" fontId="9" fillId="2" borderId="0" xfId="19" applyFont="1" applyFill="1" applyBorder="1" applyAlignment="1" applyProtection="1">
      <alignment vertical="top"/>
    </xf>
    <xf numFmtId="0" fontId="9" fillId="2" borderId="24" xfId="19" applyFont="1" applyFill="1" applyBorder="1" applyAlignment="1" applyProtection="1">
      <alignment vertical="top"/>
    </xf>
    <xf numFmtId="0" fontId="9" fillId="2" borderId="25" xfId="19" applyFont="1" applyFill="1" applyBorder="1" applyAlignment="1" applyProtection="1">
      <alignment vertical="top"/>
    </xf>
    <xf numFmtId="0" fontId="9" fillId="2" borderId="0" xfId="19" applyFont="1" applyFill="1" applyAlignment="1" applyProtection="1">
      <alignment vertical="center" wrapText="1"/>
    </xf>
    <xf numFmtId="0" fontId="35" fillId="9" borderId="42" xfId="19" applyFont="1" applyFill="1" applyBorder="1" applyAlignment="1" applyProtection="1">
      <alignment horizontal="center" vertical="center"/>
      <protection locked="0"/>
    </xf>
    <xf numFmtId="0" fontId="35" fillId="9" borderId="29" xfId="19" applyFont="1" applyFill="1" applyBorder="1" applyAlignment="1" applyProtection="1">
      <alignment horizontal="center" vertical="center"/>
      <protection locked="0"/>
    </xf>
    <xf numFmtId="49" fontId="26" fillId="2" borderId="0" xfId="7" applyNumberFormat="1" applyFont="1" applyFill="1" applyAlignment="1" applyProtection="1">
      <alignment horizontal="left" vertical="center"/>
    </xf>
    <xf numFmtId="49" fontId="6" fillId="2" borderId="0" xfId="7" applyNumberFormat="1" applyFont="1" applyFill="1" applyAlignment="1" applyProtection="1">
      <alignment horizontal="center" vertical="center" wrapText="1"/>
    </xf>
    <xf numFmtId="0" fontId="17" fillId="2" borderId="0" xfId="7" applyFont="1" applyFill="1" applyAlignment="1" applyProtection="1">
      <alignment vertical="center"/>
    </xf>
    <xf numFmtId="49" fontId="6" fillId="2" borderId="0" xfId="7" applyNumberFormat="1" applyFont="1" applyFill="1" applyAlignment="1" applyProtection="1">
      <alignment vertical="center"/>
    </xf>
    <xf numFmtId="49" fontId="6" fillId="2" borderId="0" xfId="7" applyNumberFormat="1" applyFont="1" applyFill="1" applyAlignment="1" applyProtection="1">
      <alignment vertical="center" wrapText="1"/>
    </xf>
    <xf numFmtId="0" fontId="15" fillId="2" borderId="0" xfId="19" applyFont="1" applyFill="1" applyProtection="1">
      <alignment vertical="center"/>
    </xf>
    <xf numFmtId="0" fontId="67" fillId="2" borderId="0" xfId="19" applyFont="1" applyFill="1" applyAlignment="1" applyProtection="1">
      <alignment horizontal="left" vertical="center"/>
      <protection locked="0"/>
    </xf>
    <xf numFmtId="0" fontId="68" fillId="14" borderId="0" xfId="19" applyFont="1" applyFill="1" applyAlignment="1" applyProtection="1">
      <alignment horizontal="center" vertical="center"/>
    </xf>
    <xf numFmtId="0" fontId="9" fillId="14" borderId="0" xfId="19" applyFont="1" applyFill="1" applyAlignment="1" applyProtection="1">
      <alignment horizontal="center" vertical="center"/>
    </xf>
    <xf numFmtId="0" fontId="69" fillId="2" borderId="0" xfId="19" applyFont="1" applyFill="1" applyAlignment="1" applyProtection="1">
      <alignment horizontal="left" vertical="center"/>
    </xf>
    <xf numFmtId="49" fontId="2" fillId="3" borderId="50" xfId="19" applyNumberFormat="1" applyFont="1" applyFill="1" applyBorder="1" applyAlignment="1" applyProtection="1">
      <alignment horizontal="center" vertical="center"/>
    </xf>
    <xf numFmtId="49" fontId="2" fillId="3" borderId="41" xfId="19" applyNumberFormat="1" applyFont="1" applyFill="1" applyBorder="1" applyAlignment="1" applyProtection="1">
      <alignment horizontal="center" vertical="center"/>
    </xf>
    <xf numFmtId="49" fontId="2" fillId="3" borderId="51" xfId="19" applyNumberFormat="1" applyFont="1" applyFill="1" applyBorder="1" applyAlignment="1" applyProtection="1">
      <alignment horizontal="center" vertical="center"/>
    </xf>
    <xf numFmtId="49" fontId="2" fillId="3" borderId="24" xfId="19" applyNumberFormat="1" applyFont="1" applyFill="1" applyBorder="1" applyAlignment="1" applyProtection="1">
      <alignment horizontal="center" vertical="center"/>
    </xf>
    <xf numFmtId="49" fontId="2" fillId="3" borderId="25" xfId="19" applyNumberFormat="1" applyFont="1" applyFill="1" applyBorder="1" applyAlignment="1" applyProtection="1">
      <alignment horizontal="center" vertical="center"/>
    </xf>
    <xf numFmtId="49" fontId="2" fillId="3" borderId="26" xfId="19" applyNumberFormat="1" applyFont="1" applyFill="1" applyBorder="1" applyAlignment="1" applyProtection="1">
      <alignment horizontal="center" vertical="center"/>
    </xf>
    <xf numFmtId="49" fontId="13" fillId="2" borderId="50" xfId="19" applyNumberFormat="1" applyFont="1" applyFill="1" applyBorder="1" applyAlignment="1" applyProtection="1">
      <alignment horizontal="center" vertical="center"/>
    </xf>
    <xf numFmtId="49" fontId="13" fillId="2" borderId="41" xfId="19" applyNumberFormat="1" applyFont="1" applyFill="1" applyBorder="1" applyAlignment="1" applyProtection="1">
      <alignment horizontal="center" vertical="center"/>
    </xf>
    <xf numFmtId="49" fontId="13" fillId="2" borderId="51" xfId="19" applyNumberFormat="1" applyFont="1" applyFill="1" applyBorder="1" applyAlignment="1" applyProtection="1">
      <alignment horizontal="center" vertical="center"/>
    </xf>
    <xf numFmtId="49" fontId="13" fillId="2" borderId="24" xfId="19" applyNumberFormat="1" applyFont="1" applyFill="1" applyBorder="1" applyAlignment="1" applyProtection="1">
      <alignment horizontal="center" vertical="center"/>
    </xf>
    <xf numFmtId="49" fontId="13" fillId="2" borderId="25" xfId="19" applyNumberFormat="1" applyFont="1" applyFill="1" applyBorder="1" applyAlignment="1" applyProtection="1">
      <alignment horizontal="center" vertical="center"/>
    </xf>
    <xf numFmtId="49" fontId="13" fillId="2" borderId="26" xfId="19" applyNumberFormat="1" applyFont="1" applyFill="1" applyBorder="1" applyAlignment="1" applyProtection="1">
      <alignment horizontal="center" vertical="center"/>
    </xf>
    <xf numFmtId="0" fontId="15" fillId="2" borderId="39" xfId="19" applyFont="1" applyFill="1" applyBorder="1" applyAlignment="1" applyProtection="1">
      <alignment horizontal="center" vertical="center" wrapText="1"/>
    </xf>
    <xf numFmtId="0" fontId="15" fillId="2" borderId="52" xfId="19" applyFont="1" applyFill="1" applyBorder="1" applyAlignment="1" applyProtection="1">
      <alignment horizontal="center" vertical="center" wrapText="1"/>
    </xf>
    <xf numFmtId="0" fontId="9" fillId="3" borderId="39" xfId="19" applyFont="1" applyFill="1" applyBorder="1" applyAlignment="1" applyProtection="1">
      <alignment horizontal="center" vertical="center"/>
    </xf>
    <xf numFmtId="0" fontId="9" fillId="0" borderId="50" xfId="19" applyFont="1" applyBorder="1" applyAlignment="1" applyProtection="1">
      <alignment horizontal="left" vertical="center"/>
    </xf>
    <xf numFmtId="0" fontId="9" fillId="0" borderId="41" xfId="19" applyFont="1" applyBorder="1" applyAlignment="1" applyProtection="1">
      <alignment horizontal="left" vertical="center"/>
    </xf>
    <xf numFmtId="0" fontId="9" fillId="0" borderId="51" xfId="19" applyFont="1" applyBorder="1" applyAlignment="1" applyProtection="1">
      <alignment horizontal="left" vertical="center"/>
    </xf>
    <xf numFmtId="0" fontId="9" fillId="0" borderId="22" xfId="19" applyFont="1" applyBorder="1" applyAlignment="1" applyProtection="1">
      <alignment horizontal="left" vertical="center"/>
    </xf>
    <xf numFmtId="0" fontId="9" fillId="0" borderId="0" xfId="19" applyFont="1" applyAlignment="1" applyProtection="1">
      <alignment horizontal="left" vertical="center"/>
    </xf>
    <xf numFmtId="0" fontId="9" fillId="0" borderId="23" xfId="19" applyFont="1" applyBorder="1" applyAlignment="1" applyProtection="1">
      <alignment horizontal="left" vertical="center"/>
    </xf>
    <xf numFmtId="49" fontId="13" fillId="3" borderId="39" xfId="13" applyNumberFormat="1" applyFont="1" applyFill="1" applyBorder="1" applyAlignment="1" applyProtection="1">
      <alignment horizontal="center" vertical="center"/>
    </xf>
    <xf numFmtId="0" fontId="9" fillId="2" borderId="39" xfId="19" applyFont="1" applyFill="1" applyBorder="1" applyAlignment="1" applyProtection="1">
      <alignment horizontal="left" vertical="top" wrapText="1"/>
    </xf>
    <xf numFmtId="0" fontId="9" fillId="2" borderId="39" xfId="19" applyFont="1" applyFill="1" applyBorder="1" applyAlignment="1" applyProtection="1">
      <alignment horizontal="left" vertical="top"/>
    </xf>
    <xf numFmtId="0" fontId="9" fillId="2" borderId="50" xfId="19" applyFont="1" applyFill="1" applyBorder="1" applyAlignment="1" applyProtection="1">
      <alignment horizontal="center" vertical="center"/>
    </xf>
    <xf numFmtId="0" fontId="9" fillId="2" borderId="41" xfId="19" applyFont="1" applyFill="1" applyBorder="1" applyAlignment="1" applyProtection="1">
      <alignment horizontal="center" vertical="center"/>
    </xf>
    <xf numFmtId="0" fontId="9" fillId="2" borderId="51" xfId="19" applyFont="1" applyFill="1" applyBorder="1" applyAlignment="1" applyProtection="1">
      <alignment horizontal="center" vertical="center"/>
    </xf>
    <xf numFmtId="0" fontId="9" fillId="2" borderId="22" xfId="19" applyFont="1" applyFill="1" applyBorder="1" applyAlignment="1" applyProtection="1">
      <alignment horizontal="center" vertical="center"/>
    </xf>
    <xf numFmtId="0" fontId="9" fillId="2" borderId="0" xfId="19" applyFont="1" applyFill="1" applyAlignment="1" applyProtection="1">
      <alignment horizontal="center" vertical="center"/>
    </xf>
    <xf numFmtId="0" fontId="9" fillId="2" borderId="23" xfId="19" applyFont="1" applyFill="1" applyBorder="1" applyAlignment="1" applyProtection="1">
      <alignment horizontal="center" vertical="center"/>
    </xf>
    <xf numFmtId="0" fontId="9" fillId="2" borderId="24" xfId="19" applyFont="1" applyFill="1" applyBorder="1" applyAlignment="1" applyProtection="1">
      <alignment horizontal="center" vertical="center"/>
    </xf>
    <xf numFmtId="0" fontId="9" fillId="2" borderId="25" xfId="19" applyFont="1" applyFill="1" applyBorder="1" applyAlignment="1" applyProtection="1">
      <alignment horizontal="center" vertical="center"/>
    </xf>
    <xf numFmtId="0" fontId="9" fillId="2" borderId="26" xfId="19" applyFont="1" applyFill="1" applyBorder="1" applyAlignment="1" applyProtection="1">
      <alignment horizontal="center" vertical="center"/>
    </xf>
    <xf numFmtId="0" fontId="9" fillId="2" borderId="0" xfId="19" applyFont="1" applyFill="1" applyBorder="1" applyAlignment="1" applyProtection="1">
      <alignment horizontal="center" vertical="center"/>
    </xf>
    <xf numFmtId="0" fontId="9" fillId="0" borderId="41" xfId="19" applyFont="1" applyBorder="1" applyAlignment="1" applyProtection="1">
      <alignment horizontal="center" vertical="center"/>
    </xf>
    <xf numFmtId="0" fontId="9" fillId="0" borderId="51" xfId="19" applyFont="1" applyBorder="1" applyAlignment="1" applyProtection="1">
      <alignment horizontal="center" vertical="center"/>
    </xf>
    <xf numFmtId="0" fontId="9" fillId="0" borderId="0" xfId="19" applyFont="1" applyBorder="1" applyAlignment="1" applyProtection="1">
      <alignment horizontal="center" vertical="center"/>
    </xf>
    <xf numFmtId="0" fontId="9" fillId="0" borderId="0" xfId="19" applyFont="1" applyAlignment="1" applyProtection="1">
      <alignment horizontal="center" vertical="center"/>
    </xf>
    <xf numFmtId="0" fontId="9" fillId="0" borderId="23" xfId="19" applyFont="1" applyBorder="1" applyAlignment="1" applyProtection="1">
      <alignment horizontal="center" vertical="center"/>
    </xf>
    <xf numFmtId="0" fontId="9" fillId="0" borderId="25" xfId="19" applyFont="1" applyBorder="1" applyAlignment="1" applyProtection="1">
      <alignment horizontal="center" vertical="center"/>
    </xf>
    <xf numFmtId="0" fontId="9" fillId="0" borderId="26" xfId="19" applyFont="1" applyBorder="1" applyAlignment="1" applyProtection="1">
      <alignment horizontal="center" vertical="center"/>
    </xf>
    <xf numFmtId="0" fontId="9" fillId="2" borderId="50" xfId="19" applyFont="1" applyFill="1" applyBorder="1" applyAlignment="1" applyProtection="1">
      <alignment horizontal="left" vertical="top"/>
    </xf>
    <xf numFmtId="0" fontId="9" fillId="2" borderId="41" xfId="19" applyFont="1" applyFill="1" applyBorder="1" applyAlignment="1" applyProtection="1">
      <alignment horizontal="left" vertical="top"/>
    </xf>
    <xf numFmtId="0" fontId="9" fillId="2" borderId="51" xfId="19" applyFont="1" applyFill="1" applyBorder="1" applyAlignment="1" applyProtection="1">
      <alignment horizontal="left" vertical="top"/>
    </xf>
    <xf numFmtId="0" fontId="9" fillId="2" borderId="22" xfId="19" applyFont="1" applyFill="1" applyBorder="1" applyAlignment="1" applyProtection="1">
      <alignment horizontal="left" vertical="top"/>
    </xf>
    <xf numFmtId="0" fontId="9" fillId="2" borderId="0" xfId="19" applyFont="1" applyFill="1" applyAlignment="1" applyProtection="1">
      <alignment horizontal="left" vertical="top"/>
    </xf>
    <xf numFmtId="0" fontId="9" fillId="2" borderId="23" xfId="19" applyFont="1" applyFill="1" applyBorder="1" applyAlignment="1" applyProtection="1">
      <alignment horizontal="left" vertical="top"/>
    </xf>
    <xf numFmtId="0" fontId="9" fillId="2" borderId="24" xfId="19" applyFont="1" applyFill="1" applyBorder="1" applyAlignment="1" applyProtection="1">
      <alignment horizontal="left" vertical="top"/>
    </xf>
    <xf numFmtId="0" fontId="9" fillId="2" borderId="25" xfId="19" applyFont="1" applyFill="1" applyBorder="1" applyAlignment="1" applyProtection="1">
      <alignment horizontal="left" vertical="top"/>
    </xf>
    <xf numFmtId="0" fontId="9" fillId="2" borderId="26" xfId="19" applyFont="1" applyFill="1" applyBorder="1" applyAlignment="1" applyProtection="1">
      <alignment horizontal="left" vertical="top"/>
    </xf>
    <xf numFmtId="0" fontId="9" fillId="0" borderId="2" xfId="19" applyFont="1" applyBorder="1" applyAlignment="1" applyProtection="1">
      <alignment horizontal="center" vertical="center"/>
    </xf>
    <xf numFmtId="0" fontId="9" fillId="0" borderId="56" xfId="19" applyFont="1" applyBorder="1" applyAlignment="1" applyProtection="1">
      <alignment horizontal="center" vertical="center"/>
    </xf>
    <xf numFmtId="0" fontId="9" fillId="2" borderId="56" xfId="19" applyFont="1" applyFill="1" applyBorder="1" applyAlignment="1" applyProtection="1">
      <alignment horizontal="left" vertical="center"/>
    </xf>
    <xf numFmtId="0" fontId="9" fillId="2" borderId="39" xfId="19" applyFont="1" applyFill="1" applyBorder="1" applyAlignment="1" applyProtection="1">
      <alignment horizontal="left" vertical="center"/>
    </xf>
    <xf numFmtId="0" fontId="9" fillId="2" borderId="51" xfId="19" applyFont="1" applyFill="1" applyBorder="1" applyAlignment="1" applyProtection="1">
      <alignment horizontal="left" vertical="center"/>
    </xf>
    <xf numFmtId="0" fontId="9" fillId="2" borderId="52" xfId="19" applyFont="1" applyFill="1" applyBorder="1" applyAlignment="1" applyProtection="1">
      <alignment horizontal="left" vertical="center"/>
    </xf>
    <xf numFmtId="49" fontId="8" fillId="5" borderId="39" xfId="13" applyNumberFormat="1" applyFont="1" applyFill="1" applyBorder="1" applyAlignment="1" applyProtection="1">
      <alignment horizontal="center" vertical="center"/>
    </xf>
    <xf numFmtId="49" fontId="8" fillId="0" borderId="39" xfId="13" applyNumberFormat="1" applyFont="1" applyBorder="1" applyAlignment="1" applyProtection="1">
      <alignment horizontal="center" vertical="center"/>
      <protection locked="0"/>
    </xf>
    <xf numFmtId="49" fontId="5" fillId="5" borderId="39" xfId="13" applyNumberFormat="1" applyFont="1" applyFill="1" applyBorder="1" applyAlignment="1" applyProtection="1">
      <alignment horizontal="center" vertical="center"/>
    </xf>
    <xf numFmtId="49" fontId="5" fillId="2" borderId="39" xfId="13" applyNumberFormat="1" applyFont="1" applyFill="1" applyBorder="1" applyAlignment="1" applyProtection="1">
      <alignment horizontal="left" vertical="center"/>
      <protection locked="0"/>
    </xf>
    <xf numFmtId="49" fontId="8" fillId="0" borderId="39" xfId="13" applyNumberFormat="1" applyFont="1" applyBorder="1" applyAlignment="1" applyProtection="1">
      <alignment horizontal="left" vertical="center"/>
      <protection locked="0"/>
    </xf>
    <xf numFmtId="0" fontId="9" fillId="0" borderId="39" xfId="19" applyFont="1" applyBorder="1" applyAlignment="1" applyProtection="1">
      <alignment horizontal="center" vertical="center"/>
    </xf>
    <xf numFmtId="0" fontId="8" fillId="0" borderId="39" xfId="13" applyFont="1" applyBorder="1" applyAlignment="1" applyProtection="1">
      <alignment horizontal="center" vertical="center"/>
      <protection locked="0"/>
    </xf>
    <xf numFmtId="49" fontId="11" fillId="2" borderId="0" xfId="19" applyNumberFormat="1" applyFont="1" applyFill="1" applyAlignment="1" applyProtection="1">
      <alignment horizontal="center" vertical="center"/>
    </xf>
    <xf numFmtId="0" fontId="9" fillId="3" borderId="50" xfId="19" applyFont="1" applyFill="1" applyBorder="1" applyAlignment="1" applyProtection="1">
      <alignment horizontal="center" vertical="center"/>
    </xf>
    <xf numFmtId="0" fontId="9" fillId="3" borderId="41" xfId="19" applyFont="1" applyFill="1" applyBorder="1" applyAlignment="1" applyProtection="1">
      <alignment horizontal="center" vertical="center"/>
    </xf>
    <xf numFmtId="0" fontId="9" fillId="3" borderId="51" xfId="19" applyFont="1" applyFill="1" applyBorder="1" applyAlignment="1" applyProtection="1">
      <alignment horizontal="center" vertical="center"/>
    </xf>
    <xf numFmtId="0" fontId="9" fillId="3" borderId="22" xfId="19" applyFont="1" applyFill="1" applyBorder="1" applyAlignment="1" applyProtection="1">
      <alignment horizontal="center" vertical="center"/>
    </xf>
    <xf numFmtId="0" fontId="9" fillId="3" borderId="0" xfId="19" applyFont="1" applyFill="1" applyAlignment="1" applyProtection="1">
      <alignment horizontal="center" vertical="center"/>
    </xf>
    <xf numFmtId="0" fontId="9" fillId="3" borderId="23" xfId="19" applyFont="1" applyFill="1" applyBorder="1" applyAlignment="1" applyProtection="1">
      <alignment horizontal="center" vertical="center"/>
    </xf>
    <xf numFmtId="0" fontId="9" fillId="3" borderId="24" xfId="19" applyFont="1" applyFill="1" applyBorder="1" applyAlignment="1" applyProtection="1">
      <alignment horizontal="center" vertical="center"/>
    </xf>
    <xf numFmtId="0" fontId="9" fillId="3" borderId="25" xfId="19" applyFont="1" applyFill="1" applyBorder="1" applyAlignment="1" applyProtection="1">
      <alignment horizontal="center" vertical="center"/>
    </xf>
    <xf numFmtId="0" fontId="9" fillId="3" borderId="26" xfId="19" applyFont="1" applyFill="1" applyBorder="1" applyAlignment="1" applyProtection="1">
      <alignment horizontal="center" vertical="center"/>
    </xf>
    <xf numFmtId="0" fontId="9" fillId="3" borderId="52" xfId="19" applyFont="1" applyFill="1" applyBorder="1" applyAlignment="1" applyProtection="1">
      <alignment horizontal="center" vertical="center"/>
    </xf>
    <xf numFmtId="0" fontId="15" fillId="2" borderId="39" xfId="19" applyFont="1" applyFill="1" applyBorder="1" applyAlignment="1" applyProtection="1">
      <alignment horizontal="center" vertical="center"/>
    </xf>
    <xf numFmtId="49" fontId="13" fillId="3" borderId="39" xfId="13" applyNumberFormat="1" applyFont="1" applyFill="1" applyBorder="1" applyAlignment="1" applyProtection="1">
      <alignment horizontal="center" vertical="center" wrapText="1"/>
    </xf>
    <xf numFmtId="0" fontId="9" fillId="0" borderId="50" xfId="19" applyFont="1" applyBorder="1" applyAlignment="1" applyProtection="1">
      <alignment horizontal="center" vertical="center"/>
    </xf>
    <xf numFmtId="0" fontId="9" fillId="0" borderId="22" xfId="19" applyFont="1" applyBorder="1" applyAlignment="1" applyProtection="1">
      <alignment horizontal="center" vertical="center"/>
    </xf>
    <xf numFmtId="0" fontId="9" fillId="0" borderId="24" xfId="19" applyFont="1" applyBorder="1" applyAlignment="1" applyProtection="1">
      <alignment horizontal="center" vertical="center"/>
    </xf>
    <xf numFmtId="0" fontId="9" fillId="0" borderId="39" xfId="19" applyFont="1" applyBorder="1" applyAlignment="1" applyProtection="1">
      <alignment horizontal="left" vertical="center"/>
    </xf>
    <xf numFmtId="49" fontId="2" fillId="3" borderId="39" xfId="19" applyNumberFormat="1" applyFont="1" applyFill="1" applyBorder="1" applyAlignment="1" applyProtection="1">
      <alignment horizontal="center" vertical="center"/>
    </xf>
    <xf numFmtId="49" fontId="13" fillId="0" borderId="39" xfId="19" applyNumberFormat="1" applyFont="1" applyBorder="1" applyAlignment="1" applyProtection="1">
      <alignment horizontal="center" vertical="center"/>
    </xf>
    <xf numFmtId="0" fontId="25" fillId="2" borderId="25" xfId="19" applyFont="1" applyFill="1" applyBorder="1" applyAlignment="1" applyProtection="1">
      <alignment horizontal="left" vertical="center" wrapText="1"/>
    </xf>
    <xf numFmtId="0" fontId="9" fillId="2" borderId="52" xfId="19" applyFont="1" applyFill="1" applyBorder="1" applyAlignment="1" applyProtection="1">
      <alignment horizontal="center" vertical="center"/>
    </xf>
    <xf numFmtId="0" fontId="9" fillId="2" borderId="53" xfId="19" applyFont="1" applyFill="1" applyBorder="1" applyAlignment="1" applyProtection="1">
      <alignment horizontal="center" vertical="center"/>
    </xf>
    <xf numFmtId="0" fontId="9" fillId="2" borderId="54" xfId="19" applyFont="1" applyFill="1" applyBorder="1" applyAlignment="1" applyProtection="1">
      <alignment horizontal="center" vertical="center"/>
    </xf>
    <xf numFmtId="0" fontId="19" fillId="2" borderId="29" xfId="19" applyFont="1" applyFill="1" applyBorder="1" applyAlignment="1">
      <alignment horizontal="left" vertical="center" wrapText="1" readingOrder="1"/>
    </xf>
    <xf numFmtId="0" fontId="19" fillId="2" borderId="27" xfId="19" applyFont="1" applyFill="1" applyBorder="1" applyAlignment="1">
      <alignment horizontal="left" vertical="center" wrapText="1" readingOrder="1"/>
    </xf>
    <xf numFmtId="0" fontId="19" fillId="2" borderId="57" xfId="19" applyFont="1" applyFill="1" applyBorder="1" applyAlignment="1">
      <alignment horizontal="left" vertical="center" wrapText="1" readingOrder="1"/>
    </xf>
    <xf numFmtId="0" fontId="19" fillId="2" borderId="42" xfId="19" applyFont="1" applyFill="1" applyBorder="1" applyAlignment="1">
      <alignment horizontal="left" vertical="center" wrapText="1" readingOrder="1"/>
    </xf>
    <xf numFmtId="0" fontId="2" fillId="4" borderId="58" xfId="19" applyFont="1" applyFill="1" applyBorder="1" applyAlignment="1">
      <alignment horizontal="left" vertical="center" wrapText="1" readingOrder="1"/>
    </xf>
    <xf numFmtId="0" fontId="2" fillId="4" borderId="59" xfId="19" applyFont="1" applyFill="1" applyBorder="1" applyAlignment="1">
      <alignment horizontal="left" vertical="center" wrapText="1" readingOrder="1"/>
    </xf>
    <xf numFmtId="0" fontId="2" fillId="4" borderId="60" xfId="19" applyFont="1" applyFill="1" applyBorder="1" applyAlignment="1">
      <alignment horizontal="left" vertical="center" wrapText="1" readingOrder="1"/>
    </xf>
    <xf numFmtId="0" fontId="2" fillId="4" borderId="27" xfId="19" applyFont="1" applyFill="1" applyBorder="1" applyAlignment="1">
      <alignment horizontal="left" vertical="center" wrapText="1" readingOrder="1"/>
    </xf>
    <xf numFmtId="0" fontId="2" fillId="4" borderId="57" xfId="19" applyFont="1" applyFill="1" applyBorder="1" applyAlignment="1">
      <alignment horizontal="left" vertical="center" wrapText="1" readingOrder="1"/>
    </xf>
    <xf numFmtId="0" fontId="2" fillId="2" borderId="42" xfId="19" applyFont="1" applyFill="1" applyBorder="1" applyAlignment="1">
      <alignment horizontal="left" vertical="center" wrapText="1" readingOrder="1"/>
    </xf>
    <xf numFmtId="0" fontId="2" fillId="2" borderId="29" xfId="19" applyFont="1" applyFill="1" applyBorder="1" applyAlignment="1">
      <alignment horizontal="left" vertical="center" wrapText="1" readingOrder="1"/>
    </xf>
    <xf numFmtId="0" fontId="2" fillId="10" borderId="27" xfId="19" applyFont="1" applyFill="1" applyBorder="1" applyAlignment="1">
      <alignment horizontal="left" vertical="center" wrapText="1" readingOrder="1"/>
    </xf>
    <xf numFmtId="0" fontId="2" fillId="10" borderId="57" xfId="19" applyFont="1" applyFill="1" applyBorder="1" applyAlignment="1">
      <alignment horizontal="left" vertical="center" wrapText="1" readingOrder="1"/>
    </xf>
    <xf numFmtId="0" fontId="2" fillId="10" borderId="42" xfId="19" applyFont="1" applyFill="1" applyBorder="1" applyAlignment="1">
      <alignment horizontal="left" vertical="center" wrapText="1" readingOrder="1"/>
    </xf>
    <xf numFmtId="0" fontId="17" fillId="2" borderId="0" xfId="19" applyFont="1" applyFill="1" applyAlignment="1">
      <alignment horizontal="center" vertical="center"/>
    </xf>
    <xf numFmtId="0" fontId="18" fillId="6" borderId="29" xfId="19" applyFont="1" applyFill="1" applyBorder="1" applyAlignment="1">
      <alignment horizontal="center" vertical="center" wrapText="1" readingOrder="1"/>
    </xf>
    <xf numFmtId="0" fontId="18" fillId="6" borderId="27" xfId="19" applyFont="1" applyFill="1" applyBorder="1" applyAlignment="1">
      <alignment horizontal="center" vertical="center" wrapText="1" readingOrder="1"/>
    </xf>
    <xf numFmtId="0" fontId="33" fillId="4" borderId="29" xfId="19" applyFont="1" applyFill="1" applyBorder="1" applyAlignment="1">
      <alignment horizontal="left" vertical="center" wrapText="1" readingOrder="1"/>
    </xf>
    <xf numFmtId="0" fontId="32" fillId="10" borderId="29" xfId="19" applyFont="1" applyFill="1" applyBorder="1" applyAlignment="1">
      <alignment horizontal="left" vertical="center" wrapText="1" readingOrder="1"/>
    </xf>
    <xf numFmtId="0" fontId="19" fillId="4" borderId="29" xfId="19" applyFont="1" applyFill="1" applyBorder="1" applyAlignment="1">
      <alignment horizontal="left" vertical="center" wrapText="1" readingOrder="1"/>
    </xf>
    <xf numFmtId="0" fontId="54" fillId="4" borderId="29" xfId="19" applyFont="1" applyFill="1" applyBorder="1" applyAlignment="1">
      <alignment horizontal="left" vertical="center" wrapText="1" readingOrder="1"/>
    </xf>
    <xf numFmtId="0" fontId="35" fillId="6" borderId="27" xfId="19" applyFont="1" applyFill="1" applyBorder="1" applyAlignment="1">
      <alignment horizontal="center" vertical="center" wrapText="1"/>
    </xf>
    <xf numFmtId="0" fontId="35" fillId="6" borderId="57" xfId="19" applyFont="1" applyFill="1" applyBorder="1" applyAlignment="1">
      <alignment horizontal="center" vertical="center" wrapText="1"/>
    </xf>
    <xf numFmtId="0" fontId="35" fillId="6" borderId="42" xfId="19" applyFont="1" applyFill="1" applyBorder="1" applyAlignment="1">
      <alignment horizontal="center" vertical="center" wrapText="1"/>
    </xf>
    <xf numFmtId="49" fontId="41" fillId="2" borderId="61" xfId="19" applyNumberFormat="1" applyFont="1" applyFill="1" applyBorder="1" applyAlignment="1">
      <alignment horizontal="left" vertical="center" wrapText="1"/>
    </xf>
    <xf numFmtId="49" fontId="41" fillId="2" borderId="0" xfId="19" applyNumberFormat="1" applyFont="1" applyFill="1" applyAlignment="1">
      <alignment horizontal="left" vertical="center" wrapText="1"/>
    </xf>
    <xf numFmtId="0" fontId="36" fillId="6" borderId="62" xfId="7" applyFont="1" applyFill="1" applyBorder="1" applyAlignment="1">
      <alignment horizontal="center" vertical="center" wrapText="1"/>
    </xf>
    <xf numFmtId="0" fontId="36" fillId="6" borderId="62" xfId="7" applyFont="1" applyFill="1" applyBorder="1" applyAlignment="1">
      <alignment horizontal="center" vertical="center"/>
    </xf>
    <xf numFmtId="0" fontId="36" fillId="6" borderId="43" xfId="7" applyFont="1" applyFill="1" applyBorder="1" applyAlignment="1">
      <alignment horizontal="center" vertical="center"/>
    </xf>
    <xf numFmtId="0" fontId="36" fillId="6" borderId="27" xfId="7" applyFont="1" applyFill="1" applyBorder="1" applyAlignment="1">
      <alignment horizontal="center" vertical="center" wrapText="1"/>
    </xf>
    <xf numFmtId="0" fontId="36" fillId="6" borderId="57" xfId="7" applyFont="1" applyFill="1" applyBorder="1" applyAlignment="1">
      <alignment horizontal="center" vertical="center" wrapText="1"/>
    </xf>
    <xf numFmtId="0" fontId="36" fillId="6" borderId="42" xfId="7" applyFont="1" applyFill="1" applyBorder="1" applyAlignment="1">
      <alignment horizontal="center" vertical="center" wrapText="1"/>
    </xf>
    <xf numFmtId="49" fontId="60" fillId="2" borderId="63" xfId="19" applyNumberFormat="1" applyFont="1" applyFill="1" applyBorder="1" applyAlignment="1">
      <alignment horizontal="left" vertical="center" wrapText="1"/>
    </xf>
    <xf numFmtId="49" fontId="60" fillId="2" borderId="64" xfId="19" applyNumberFormat="1" applyFont="1" applyFill="1" applyBorder="1" applyAlignment="1">
      <alignment horizontal="left" vertical="center" wrapText="1"/>
    </xf>
    <xf numFmtId="49" fontId="60" fillId="2" borderId="65" xfId="19" applyNumberFormat="1" applyFont="1" applyFill="1" applyBorder="1" applyAlignment="1">
      <alignment horizontal="left" vertical="center" wrapText="1"/>
    </xf>
    <xf numFmtId="49" fontId="60" fillId="2" borderId="61" xfId="19" applyNumberFormat="1" applyFont="1" applyFill="1" applyBorder="1" applyAlignment="1">
      <alignment horizontal="left" vertical="center" wrapText="1"/>
    </xf>
    <xf numFmtId="49" fontId="60" fillId="2" borderId="0" xfId="19" applyNumberFormat="1" applyFont="1" applyFill="1" applyAlignment="1">
      <alignment horizontal="left" vertical="center" wrapText="1"/>
    </xf>
    <xf numFmtId="49" fontId="60" fillId="2" borderId="66" xfId="19" applyNumberFormat="1" applyFont="1" applyFill="1" applyBorder="1" applyAlignment="1">
      <alignment horizontal="left" vertical="center" wrapText="1"/>
    </xf>
    <xf numFmtId="49" fontId="60" fillId="2" borderId="67" xfId="19" applyNumberFormat="1" applyFont="1" applyFill="1" applyBorder="1" applyAlignment="1">
      <alignment horizontal="left" vertical="center" wrapText="1"/>
    </xf>
    <xf numFmtId="49" fontId="60" fillId="2" borderId="68" xfId="19" applyNumberFormat="1" applyFont="1" applyFill="1" applyBorder="1" applyAlignment="1">
      <alignment horizontal="left" vertical="center" wrapText="1"/>
    </xf>
    <xf numFmtId="49" fontId="60" fillId="2" borderId="69" xfId="19" applyNumberFormat="1" applyFont="1" applyFill="1" applyBorder="1" applyAlignment="1">
      <alignment horizontal="left" vertical="center" wrapText="1"/>
    </xf>
    <xf numFmtId="49" fontId="2" fillId="0" borderId="11" xfId="13" applyNumberFormat="1" applyFont="1" applyBorder="1" applyAlignment="1" applyProtection="1">
      <alignment horizontal="left" vertical="center"/>
      <protection locked="0"/>
    </xf>
    <xf numFmtId="49" fontId="2" fillId="0" borderId="12" xfId="13" applyNumberFormat="1" applyFont="1" applyBorder="1" applyAlignment="1" applyProtection="1">
      <alignment horizontal="left" vertical="center"/>
      <protection locked="0"/>
    </xf>
    <xf numFmtId="49" fontId="2" fillId="0" borderId="13" xfId="13" applyNumberFormat="1" applyFont="1" applyBorder="1" applyAlignment="1" applyProtection="1">
      <alignment horizontal="left" vertical="center"/>
      <protection locked="0"/>
    </xf>
    <xf numFmtId="49" fontId="2" fillId="0" borderId="16" xfId="13" applyNumberFormat="1" applyFont="1" applyBorder="1" applyAlignment="1" applyProtection="1">
      <alignment horizontal="left" vertical="center"/>
      <protection locked="0"/>
    </xf>
    <xf numFmtId="49" fontId="2" fillId="0" borderId="17" xfId="13" applyNumberFormat="1" applyFont="1" applyBorder="1" applyAlignment="1" applyProtection="1">
      <alignment horizontal="left" vertical="center"/>
      <protection locked="0"/>
    </xf>
    <xf numFmtId="49" fontId="2" fillId="0" borderId="18" xfId="13" applyNumberFormat="1" applyFont="1" applyBorder="1" applyAlignment="1" applyProtection="1">
      <alignment horizontal="left" vertical="center"/>
      <protection locked="0"/>
    </xf>
    <xf numFmtId="49" fontId="2" fillId="2" borderId="0" xfId="13" applyNumberFormat="1" applyFont="1" applyFill="1" applyAlignment="1" applyProtection="1">
      <alignment horizontal="center" vertical="center"/>
      <protection locked="0"/>
    </xf>
    <xf numFmtId="49" fontId="5" fillId="0" borderId="19" xfId="13" applyNumberFormat="1" applyFont="1" applyBorder="1" applyAlignment="1" applyProtection="1">
      <alignment horizontal="left" vertical="center"/>
      <protection locked="0"/>
    </xf>
    <xf numFmtId="49" fontId="11" fillId="2" borderId="0" xfId="13" applyNumberFormat="1" applyFont="1" applyFill="1" applyAlignment="1">
      <alignment horizontal="center" vertical="center" wrapText="1"/>
    </xf>
    <xf numFmtId="49" fontId="11" fillId="2" borderId="0" xfId="13" applyNumberFormat="1" applyFont="1" applyFill="1" applyAlignment="1">
      <alignment horizontal="center" vertical="center"/>
    </xf>
    <xf numFmtId="49" fontId="2" fillId="5" borderId="19" xfId="13" applyNumberFormat="1" applyFont="1" applyFill="1" applyBorder="1" applyAlignment="1">
      <alignment horizontal="center" vertical="center" wrapText="1"/>
    </xf>
    <xf numFmtId="49" fontId="5" fillId="5" borderId="19" xfId="13" applyNumberFormat="1" applyFont="1" applyFill="1" applyBorder="1" applyAlignment="1">
      <alignment horizontal="center" vertical="center"/>
    </xf>
    <xf numFmtId="49" fontId="6" fillId="5" borderId="19" xfId="13" applyNumberFormat="1" applyFont="1" applyFill="1" applyBorder="1" applyAlignment="1">
      <alignment horizontal="center" vertical="center"/>
    </xf>
    <xf numFmtId="49" fontId="2" fillId="5" borderId="19" xfId="13" applyNumberFormat="1" applyFont="1" applyFill="1" applyBorder="1" applyAlignment="1">
      <alignment horizontal="center" vertical="center"/>
    </xf>
    <xf numFmtId="49" fontId="10" fillId="5" borderId="19" xfId="13" applyNumberFormat="1" applyFont="1" applyFill="1" applyBorder="1" applyAlignment="1">
      <alignment horizontal="center" vertical="center"/>
    </xf>
    <xf numFmtId="49" fontId="2" fillId="0" borderId="19" xfId="13" applyNumberFormat="1" applyFont="1" applyBorder="1" applyAlignment="1" applyProtection="1">
      <alignment horizontal="left" vertical="center"/>
      <protection locked="0"/>
    </xf>
    <xf numFmtId="49" fontId="11" fillId="2" borderId="0" xfId="19" applyNumberFormat="1" applyFont="1" applyFill="1" applyAlignment="1">
      <alignment horizontal="center" vertical="center"/>
    </xf>
    <xf numFmtId="49" fontId="11" fillId="2" borderId="19" xfId="19" applyNumberFormat="1" applyFont="1" applyFill="1" applyBorder="1" applyAlignment="1">
      <alignment horizontal="center" vertical="center" wrapText="1"/>
    </xf>
    <xf numFmtId="49" fontId="10" fillId="5" borderId="19" xfId="19" applyNumberFormat="1" applyFont="1" applyFill="1" applyBorder="1" applyAlignment="1">
      <alignment horizontal="center" vertical="center"/>
    </xf>
    <xf numFmtId="49" fontId="10" fillId="5" borderId="19" xfId="19" applyNumberFormat="1" applyFont="1" applyFill="1" applyBorder="1" applyAlignment="1">
      <alignment horizontal="center" vertical="center" wrapText="1"/>
    </xf>
    <xf numFmtId="49" fontId="10" fillId="5" borderId="21" xfId="19" applyNumberFormat="1" applyFont="1" applyFill="1" applyBorder="1" applyAlignment="1">
      <alignment horizontal="center" vertical="center" wrapText="1"/>
    </xf>
    <xf numFmtId="49" fontId="10" fillId="5" borderId="34" xfId="19" applyNumberFormat="1" applyFont="1" applyFill="1" applyBorder="1" applyAlignment="1">
      <alignment horizontal="center" vertical="center" wrapText="1"/>
    </xf>
    <xf numFmtId="49" fontId="10" fillId="5" borderId="35" xfId="19" applyNumberFormat="1" applyFont="1" applyFill="1" applyBorder="1" applyAlignment="1">
      <alignment horizontal="center" vertical="center" wrapText="1"/>
    </xf>
    <xf numFmtId="0" fontId="12" fillId="2" borderId="19" xfId="19" applyFont="1" applyFill="1" applyBorder="1" applyAlignment="1">
      <alignment horizontal="left" vertical="center"/>
    </xf>
    <xf numFmtId="0" fontId="12" fillId="2" borderId="0" xfId="7" applyFont="1" applyFill="1" applyAlignment="1" applyProtection="1">
      <alignment horizontal="center" vertical="center"/>
      <protection locked="0"/>
    </xf>
    <xf numFmtId="49" fontId="10" fillId="6" borderId="29" xfId="16" applyNumberFormat="1" applyFont="1" applyFill="1" applyBorder="1" applyAlignment="1">
      <alignment horizontal="center" vertical="center" wrapText="1"/>
    </xf>
    <xf numFmtId="0" fontId="24" fillId="0" borderId="29" xfId="16" applyFont="1" applyBorder="1" applyAlignment="1" applyProtection="1">
      <alignment horizontal="center"/>
      <protection locked="0"/>
    </xf>
    <xf numFmtId="49" fontId="32" fillId="0" borderId="29" xfId="16" applyNumberFormat="1" applyFont="1" applyBorder="1" applyAlignment="1">
      <alignment horizontal="center" vertical="center"/>
    </xf>
    <xf numFmtId="0" fontId="29" fillId="0" borderId="29" xfId="16" applyFont="1" applyBorder="1" applyAlignment="1">
      <alignment horizontal="center" vertical="center"/>
    </xf>
    <xf numFmtId="0" fontId="55" fillId="2" borderId="19" xfId="19" applyFont="1" applyFill="1" applyBorder="1" applyAlignment="1">
      <alignment horizontal="left" vertical="center" wrapText="1"/>
    </xf>
    <xf numFmtId="0" fontId="55" fillId="2" borderId="19" xfId="19" applyFont="1" applyFill="1" applyBorder="1" applyAlignment="1">
      <alignment horizontal="left" vertical="center"/>
    </xf>
    <xf numFmtId="0" fontId="36" fillId="6" borderId="27" xfId="19" applyFont="1" applyFill="1" applyBorder="1" applyAlignment="1">
      <alignment horizontal="center" vertical="center"/>
    </xf>
    <xf numFmtId="0" fontId="36" fillId="6" borderId="57" xfId="19" applyFont="1" applyFill="1" applyBorder="1" applyAlignment="1">
      <alignment horizontal="center" vertical="center"/>
    </xf>
    <xf numFmtId="0" fontId="35" fillId="6" borderId="57" xfId="19" applyFont="1" applyFill="1" applyBorder="1" applyAlignment="1">
      <alignment horizontal="center" vertical="center"/>
    </xf>
    <xf numFmtId="0" fontId="36" fillId="6" borderId="27" xfId="19" applyFont="1" applyFill="1" applyBorder="1" applyAlignment="1">
      <alignment horizontal="center" vertical="center" wrapText="1"/>
    </xf>
    <xf numFmtId="0" fontId="36" fillId="6" borderId="29" xfId="7" applyFont="1" applyFill="1" applyBorder="1" applyAlignment="1">
      <alignment horizontal="center" vertical="center" wrapText="1"/>
    </xf>
    <xf numFmtId="49" fontId="41" fillId="2" borderId="63" xfId="19" applyNumberFormat="1" applyFont="1" applyFill="1" applyBorder="1" applyAlignment="1">
      <alignment horizontal="left" vertical="center" wrapText="1"/>
    </xf>
    <xf numFmtId="49" fontId="41" fillId="2" borderId="64" xfId="19" applyNumberFormat="1" applyFont="1" applyFill="1" applyBorder="1" applyAlignment="1">
      <alignment horizontal="left" vertical="center" wrapText="1"/>
    </xf>
    <xf numFmtId="49" fontId="41" fillId="2" borderId="65" xfId="19" applyNumberFormat="1" applyFont="1" applyFill="1" applyBorder="1" applyAlignment="1">
      <alignment horizontal="left" vertical="center" wrapText="1"/>
    </xf>
    <xf numFmtId="49" fontId="41" fillId="2" borderId="67" xfId="19" applyNumberFormat="1" applyFont="1" applyFill="1" applyBorder="1" applyAlignment="1">
      <alignment horizontal="left" vertical="center" wrapText="1"/>
    </xf>
    <xf numFmtId="49" fontId="41" fillId="2" borderId="68" xfId="19" applyNumberFormat="1" applyFont="1" applyFill="1" applyBorder="1" applyAlignment="1">
      <alignment horizontal="left" vertical="center" wrapText="1"/>
    </xf>
    <xf numFmtId="49" fontId="41" fillId="2" borderId="69" xfId="19" applyNumberFormat="1" applyFont="1" applyFill="1" applyBorder="1" applyAlignment="1">
      <alignment horizontal="left" vertical="center" wrapText="1"/>
    </xf>
    <xf numFmtId="49" fontId="31" fillId="2" borderId="88" xfId="19" applyNumberFormat="1" applyFont="1" applyFill="1" applyBorder="1" applyAlignment="1" applyProtection="1">
      <alignment horizontal="center" vertical="center" textRotation="255"/>
    </xf>
    <xf numFmtId="49" fontId="31" fillId="2" borderId="92" xfId="19" applyNumberFormat="1" applyFont="1" applyFill="1" applyBorder="1" applyAlignment="1" applyProtection="1">
      <alignment horizontal="center" vertical="center" textRotation="255"/>
    </xf>
    <xf numFmtId="49" fontId="31" fillId="2" borderId="91" xfId="19" applyNumberFormat="1" applyFont="1" applyFill="1" applyBorder="1" applyAlignment="1" applyProtection="1">
      <alignment horizontal="center" vertical="center" textRotation="255"/>
    </xf>
    <xf numFmtId="49" fontId="31" fillId="2" borderId="97" xfId="19" applyNumberFormat="1" applyFont="1" applyFill="1" applyBorder="1" applyAlignment="1" applyProtection="1">
      <alignment horizontal="center" vertical="center" textRotation="255"/>
    </xf>
    <xf numFmtId="177" fontId="10" fillId="2" borderId="0" xfId="19" applyNumberFormat="1" applyFont="1" applyFill="1" applyAlignment="1" applyProtection="1">
      <alignment horizontal="center" vertical="center"/>
      <protection locked="0"/>
    </xf>
    <xf numFmtId="0" fontId="12" fillId="2" borderId="11" xfId="19" applyFont="1" applyFill="1" applyBorder="1" applyAlignment="1">
      <alignment horizontal="left" vertical="center"/>
    </xf>
    <xf numFmtId="0" fontId="12" fillId="2" borderId="12" xfId="19" applyFont="1" applyFill="1" applyBorder="1" applyAlignment="1">
      <alignment horizontal="left" vertical="center"/>
    </xf>
    <xf numFmtId="0" fontId="12" fillId="2" borderId="13" xfId="19" applyFont="1" applyFill="1" applyBorder="1" applyAlignment="1">
      <alignment horizontal="left" vertical="center"/>
    </xf>
    <xf numFmtId="0" fontId="12" fillId="2" borderId="14" xfId="19" applyFont="1" applyFill="1" applyBorder="1" applyAlignment="1">
      <alignment horizontal="left" vertical="center"/>
    </xf>
    <xf numFmtId="0" fontId="12" fillId="2" borderId="0" xfId="19" applyFont="1" applyFill="1" applyBorder="1" applyAlignment="1">
      <alignment horizontal="left" vertical="center"/>
    </xf>
    <xf numFmtId="0" fontId="12" fillId="2" borderId="15" xfId="19" applyFont="1" applyFill="1" applyBorder="1" applyAlignment="1">
      <alignment horizontal="left" vertical="center"/>
    </xf>
    <xf numFmtId="0" fontId="12" fillId="2" borderId="16" xfId="19" applyFont="1" applyFill="1" applyBorder="1" applyAlignment="1">
      <alignment horizontal="left" vertical="center"/>
    </xf>
    <xf numFmtId="0" fontId="12" fillId="2" borderId="17" xfId="19" applyFont="1" applyFill="1" applyBorder="1" applyAlignment="1">
      <alignment horizontal="left" vertical="center"/>
    </xf>
    <xf numFmtId="0" fontId="12" fillId="2" borderId="18" xfId="19" applyFont="1" applyFill="1" applyBorder="1" applyAlignment="1">
      <alignment horizontal="left" vertical="center"/>
    </xf>
    <xf numFmtId="0" fontId="13" fillId="2" borderId="3" xfId="19" applyFont="1" applyFill="1" applyBorder="1" applyAlignment="1">
      <alignment horizontal="left" vertical="center"/>
    </xf>
    <xf numFmtId="0" fontId="13" fillId="2" borderId="4" xfId="19" applyFont="1" applyFill="1" applyBorder="1" applyAlignment="1">
      <alignment horizontal="left" vertical="center"/>
    </xf>
    <xf numFmtId="0" fontId="13" fillId="2" borderId="5" xfId="19" applyFont="1" applyFill="1" applyBorder="1" applyAlignment="1">
      <alignment horizontal="left" vertical="center"/>
    </xf>
    <xf numFmtId="0" fontId="13" fillId="2" borderId="6" xfId="19" applyFont="1" applyFill="1" applyBorder="1" applyAlignment="1">
      <alignment horizontal="left" vertical="center"/>
    </xf>
    <xf numFmtId="0" fontId="13" fillId="2" borderId="0" xfId="19" applyFont="1" applyFill="1" applyAlignment="1">
      <alignment horizontal="left" vertical="center"/>
    </xf>
    <xf numFmtId="0" fontId="13" fillId="2" borderId="7" xfId="19" applyFont="1" applyFill="1" applyBorder="1" applyAlignment="1">
      <alignment horizontal="left" vertical="center"/>
    </xf>
    <xf numFmtId="0" fontId="13" fillId="2" borderId="8" xfId="19" applyFont="1" applyFill="1" applyBorder="1" applyAlignment="1">
      <alignment horizontal="left" vertical="center"/>
    </xf>
    <xf numFmtId="0" fontId="13" fillId="2" borderId="9" xfId="19" applyFont="1" applyFill="1" applyBorder="1" applyAlignment="1">
      <alignment horizontal="left" vertical="center"/>
    </xf>
    <xf numFmtId="0" fontId="13" fillId="2" borderId="10" xfId="19" applyFont="1" applyFill="1" applyBorder="1" applyAlignment="1">
      <alignment horizontal="left" vertical="center"/>
    </xf>
    <xf numFmtId="0" fontId="10" fillId="2" borderId="3" xfId="19" applyFont="1" applyFill="1" applyBorder="1" applyAlignment="1">
      <alignment horizontal="left" vertical="center"/>
    </xf>
    <xf numFmtId="0" fontId="10" fillId="2" borderId="4" xfId="19" applyFont="1" applyFill="1" applyBorder="1" applyAlignment="1">
      <alignment horizontal="left" vertical="center"/>
    </xf>
    <xf numFmtId="0" fontId="10" fillId="2" borderId="5" xfId="19" applyFont="1" applyFill="1" applyBorder="1" applyAlignment="1">
      <alignment horizontal="left" vertical="center"/>
    </xf>
    <xf numFmtId="0" fontId="10" fillId="2" borderId="6" xfId="19" applyFont="1" applyFill="1" applyBorder="1" applyAlignment="1">
      <alignment horizontal="left" vertical="center"/>
    </xf>
    <xf numFmtId="0" fontId="10" fillId="2" borderId="0" xfId="19" applyFont="1" applyFill="1" applyAlignment="1">
      <alignment horizontal="left" vertical="center"/>
    </xf>
    <xf numFmtId="0" fontId="10" fillId="2" borderId="7" xfId="19" applyFont="1" applyFill="1" applyBorder="1" applyAlignment="1">
      <alignment horizontal="left" vertical="center"/>
    </xf>
    <xf numFmtId="0" fontId="10" fillId="2" borderId="8" xfId="19" applyFont="1" applyFill="1" applyBorder="1" applyAlignment="1">
      <alignment horizontal="left" vertical="center"/>
    </xf>
    <xf numFmtId="0" fontId="10" fillId="2" borderId="9" xfId="19" applyFont="1" applyFill="1" applyBorder="1" applyAlignment="1">
      <alignment horizontal="left" vertical="center"/>
    </xf>
    <xf numFmtId="0" fontId="10" fillId="2" borderId="10" xfId="19" applyFont="1" applyFill="1" applyBorder="1" applyAlignment="1">
      <alignment horizontal="left" vertical="center"/>
    </xf>
    <xf numFmtId="49" fontId="10" fillId="2" borderId="3" xfId="19" applyNumberFormat="1" applyFont="1" applyFill="1" applyBorder="1" applyAlignment="1">
      <alignment horizontal="left" vertical="center"/>
    </xf>
    <xf numFmtId="49" fontId="10" fillId="2" borderId="4" xfId="19" applyNumberFormat="1" applyFont="1" applyFill="1" applyBorder="1" applyAlignment="1">
      <alignment horizontal="left" vertical="center"/>
    </xf>
    <xf numFmtId="49" fontId="10" fillId="2" borderId="5" xfId="19" applyNumberFormat="1" applyFont="1" applyFill="1" applyBorder="1" applyAlignment="1">
      <alignment horizontal="left" vertical="center"/>
    </xf>
    <xf numFmtId="49" fontId="10" fillId="2" borderId="6" xfId="19" applyNumberFormat="1" applyFont="1" applyFill="1" applyBorder="1" applyAlignment="1">
      <alignment horizontal="left" vertical="center"/>
    </xf>
    <xf numFmtId="49" fontId="10" fillId="2" borderId="0" xfId="19" applyNumberFormat="1" applyFont="1" applyFill="1" applyBorder="1" applyAlignment="1">
      <alignment horizontal="left" vertical="center"/>
    </xf>
    <xf numFmtId="49" fontId="10" fillId="2" borderId="7" xfId="19" applyNumberFormat="1" applyFont="1" applyFill="1" applyBorder="1" applyAlignment="1">
      <alignment horizontal="left" vertical="center"/>
    </xf>
    <xf numFmtId="49" fontId="10" fillId="2" borderId="0" xfId="19" applyNumberFormat="1" applyFont="1" applyFill="1" applyAlignment="1">
      <alignment horizontal="left" vertical="center"/>
    </xf>
    <xf numFmtId="49" fontId="10" fillId="2" borderId="8" xfId="19" applyNumberFormat="1" applyFont="1" applyFill="1" applyBorder="1" applyAlignment="1">
      <alignment horizontal="left" vertical="center"/>
    </xf>
    <xf numFmtId="49" fontId="10" fillId="2" borderId="9" xfId="19" applyNumberFormat="1" applyFont="1" applyFill="1" applyBorder="1" applyAlignment="1">
      <alignment horizontal="left" vertical="center"/>
    </xf>
    <xf numFmtId="49" fontId="10" fillId="2" borderId="10" xfId="19" applyNumberFormat="1" applyFont="1" applyFill="1" applyBorder="1" applyAlignment="1">
      <alignment horizontal="left" vertical="center"/>
    </xf>
    <xf numFmtId="0" fontId="10" fillId="2" borderId="70" xfId="19" applyFont="1" applyFill="1" applyBorder="1" applyAlignment="1">
      <alignment horizontal="left" vertical="center"/>
    </xf>
    <xf numFmtId="0" fontId="10" fillId="2" borderId="12" xfId="19" applyFont="1" applyFill="1" applyBorder="1" applyAlignment="1">
      <alignment horizontal="left" vertical="center"/>
    </xf>
    <xf numFmtId="0" fontId="10" fillId="2" borderId="20" xfId="19" applyFont="1" applyFill="1" applyBorder="1" applyAlignment="1">
      <alignment horizontal="left" vertical="center"/>
    </xf>
    <xf numFmtId="0" fontId="12" fillId="2" borderId="19" xfId="19" applyFont="1" applyFill="1" applyBorder="1" applyAlignment="1">
      <alignment horizontal="left" vertical="center" wrapText="1"/>
    </xf>
    <xf numFmtId="0" fontId="10" fillId="2" borderId="3" xfId="19" applyFont="1" applyFill="1" applyBorder="1" applyAlignment="1">
      <alignment horizontal="left" vertical="center" wrapText="1"/>
    </xf>
    <xf numFmtId="0" fontId="10" fillId="2" borderId="4" xfId="19" applyFont="1" applyFill="1" applyBorder="1" applyAlignment="1">
      <alignment horizontal="left" vertical="center" wrapText="1"/>
    </xf>
    <xf numFmtId="0" fontId="10" fillId="2" borderId="5" xfId="19" applyFont="1" applyFill="1" applyBorder="1" applyAlignment="1">
      <alignment horizontal="left" vertical="center" wrapText="1"/>
    </xf>
    <xf numFmtId="0" fontId="10" fillId="2" borderId="6" xfId="19" applyFont="1" applyFill="1" applyBorder="1" applyAlignment="1">
      <alignment horizontal="left" vertical="center" wrapText="1"/>
    </xf>
    <xf numFmtId="0" fontId="10" fillId="2" borderId="0" xfId="19" applyFont="1" applyFill="1" applyBorder="1" applyAlignment="1">
      <alignment horizontal="left" vertical="center" wrapText="1"/>
    </xf>
    <xf numFmtId="0" fontId="10" fillId="2" borderId="7" xfId="19" applyFont="1" applyFill="1" applyBorder="1" applyAlignment="1">
      <alignment horizontal="left" vertical="center" wrapText="1"/>
    </xf>
    <xf numFmtId="0" fontId="10" fillId="2" borderId="0" xfId="19" applyFont="1" applyFill="1" applyAlignment="1">
      <alignment horizontal="left" vertical="center" wrapText="1"/>
    </xf>
    <xf numFmtId="0" fontId="10" fillId="2" borderId="8" xfId="19" applyFont="1" applyFill="1" applyBorder="1" applyAlignment="1">
      <alignment horizontal="left" vertical="center" wrapText="1"/>
    </xf>
    <xf numFmtId="0" fontId="10" fillId="2" borderId="9" xfId="19" applyFont="1" applyFill="1" applyBorder="1" applyAlignment="1">
      <alignment horizontal="left" vertical="center" wrapText="1"/>
    </xf>
    <xf numFmtId="0" fontId="10" fillId="2" borderId="10" xfId="19" applyFont="1" applyFill="1" applyBorder="1" applyAlignment="1">
      <alignment horizontal="left" vertical="center" wrapText="1"/>
    </xf>
    <xf numFmtId="0" fontId="10" fillId="2" borderId="27" xfId="19" applyFont="1" applyFill="1" applyBorder="1" applyAlignment="1">
      <alignment horizontal="left" vertical="center"/>
    </xf>
    <xf numFmtId="0" fontId="10" fillId="2" borderId="57" xfId="19" applyFont="1" applyFill="1" applyBorder="1" applyAlignment="1">
      <alignment horizontal="left" vertical="center"/>
    </xf>
    <xf numFmtId="0" fontId="10" fillId="2" borderId="72" xfId="19" applyFont="1" applyFill="1" applyBorder="1" applyAlignment="1">
      <alignment horizontal="left" vertical="center"/>
    </xf>
    <xf numFmtId="0" fontId="10" fillId="2" borderId="0" xfId="19" applyFont="1" applyFill="1" applyAlignment="1" applyProtection="1">
      <alignment horizontal="center" vertical="center"/>
    </xf>
    <xf numFmtId="0" fontId="10" fillId="2" borderId="0" xfId="19" applyFont="1" applyFill="1" applyAlignment="1" applyProtection="1">
      <alignment horizontal="center" vertical="center"/>
      <protection locked="0"/>
    </xf>
    <xf numFmtId="49" fontId="11" fillId="2" borderId="29" xfId="19" applyNumberFormat="1" applyFont="1" applyFill="1" applyBorder="1" applyAlignment="1">
      <alignment horizontal="center" vertical="center" wrapText="1"/>
    </xf>
    <xf numFmtId="49" fontId="10" fillId="6" borderId="29" xfId="19" applyNumberFormat="1" applyFont="1" applyFill="1" applyBorder="1" applyAlignment="1">
      <alignment horizontal="center" vertical="center" wrapText="1"/>
    </xf>
    <xf numFmtId="49" fontId="10" fillId="6" borderId="3" xfId="19" applyNumberFormat="1" applyFont="1" applyFill="1" applyBorder="1" applyAlignment="1">
      <alignment horizontal="center" vertical="center" wrapText="1"/>
    </xf>
    <xf numFmtId="49" fontId="10" fillId="6" borderId="4" xfId="19" applyNumberFormat="1" applyFont="1" applyFill="1" applyBorder="1" applyAlignment="1">
      <alignment horizontal="center" vertical="center" wrapText="1"/>
    </xf>
    <xf numFmtId="49" fontId="10" fillId="6" borderId="5" xfId="19" applyNumberFormat="1" applyFont="1" applyFill="1" applyBorder="1" applyAlignment="1">
      <alignment horizontal="center" vertical="center" wrapText="1"/>
    </xf>
    <xf numFmtId="49" fontId="10" fillId="0" borderId="71" xfId="6" applyNumberFormat="1" applyFont="1" applyBorder="1" applyAlignment="1" applyProtection="1">
      <alignment horizontal="center" vertical="center"/>
      <protection locked="0"/>
    </xf>
    <xf numFmtId="49" fontId="10" fillId="0" borderId="36" xfId="6" applyNumberFormat="1" applyFont="1" applyBorder="1" applyAlignment="1" applyProtection="1">
      <alignment horizontal="center" vertical="center"/>
      <protection locked="0"/>
    </xf>
    <xf numFmtId="49" fontId="10" fillId="0" borderId="37" xfId="6" applyNumberFormat="1" applyFont="1" applyBorder="1" applyAlignment="1" applyProtection="1">
      <alignment horizontal="center" vertical="center"/>
      <protection locked="0"/>
    </xf>
    <xf numFmtId="49" fontId="10" fillId="6" borderId="21" xfId="7" applyNumberFormat="1" applyFont="1" applyFill="1" applyBorder="1" applyAlignment="1" applyProtection="1">
      <alignment horizontal="center" vertical="center"/>
    </xf>
    <xf numFmtId="49" fontId="10" fillId="6" borderId="34" xfId="7" applyNumberFormat="1" applyFont="1" applyFill="1" applyBorder="1" applyAlignment="1" applyProtection="1">
      <alignment horizontal="center" vertical="center"/>
    </xf>
    <xf numFmtId="49" fontId="10" fillId="6" borderId="35" xfId="7" applyNumberFormat="1" applyFont="1" applyFill="1" applyBorder="1" applyAlignment="1" applyProtection="1">
      <alignment horizontal="center" vertical="center"/>
    </xf>
    <xf numFmtId="0" fontId="10" fillId="2" borderId="34" xfId="19" applyFont="1" applyFill="1" applyBorder="1" applyAlignment="1">
      <alignment horizontal="center" vertical="center"/>
    </xf>
    <xf numFmtId="49" fontId="8" fillId="6" borderId="29" xfId="19" applyNumberFormat="1" applyFont="1" applyFill="1" applyBorder="1" applyAlignment="1">
      <alignment horizontal="center" vertical="center"/>
    </xf>
    <xf numFmtId="0" fontId="10" fillId="2" borderId="0" xfId="19" applyFont="1" applyFill="1" applyAlignment="1" applyProtection="1">
      <alignment horizontal="left" vertical="center"/>
      <protection locked="0"/>
    </xf>
    <xf numFmtId="0" fontId="10" fillId="2" borderId="0" xfId="19" applyFont="1" applyFill="1" applyAlignment="1">
      <alignment horizontal="center" vertical="center"/>
    </xf>
    <xf numFmtId="0" fontId="32" fillId="0" borderId="41" xfId="19" applyFont="1" applyBorder="1" applyAlignment="1">
      <alignment horizontal="left" vertical="top" wrapText="1"/>
    </xf>
    <xf numFmtId="0" fontId="32" fillId="0" borderId="0" xfId="19" applyFont="1" applyAlignment="1">
      <alignment horizontal="left" vertical="top" wrapText="1"/>
    </xf>
    <xf numFmtId="0" fontId="20" fillId="0" borderId="55" xfId="19" applyFont="1" applyBorder="1" applyAlignment="1" applyProtection="1">
      <alignment horizontal="center" vertical="center" wrapText="1"/>
      <protection locked="0"/>
    </xf>
    <xf numFmtId="0" fontId="20" fillId="0" borderId="2" xfId="19" applyFont="1" applyBorder="1" applyAlignment="1" applyProtection="1">
      <alignment horizontal="center" vertical="center" wrapText="1"/>
      <protection locked="0"/>
    </xf>
    <xf numFmtId="49" fontId="10" fillId="0" borderId="73" xfId="19" applyNumberFormat="1" applyFont="1" applyBorder="1" applyAlignment="1" applyProtection="1">
      <alignment horizontal="center" vertical="center"/>
      <protection locked="0"/>
    </xf>
    <xf numFmtId="49" fontId="10" fillId="0" borderId="2" xfId="19" applyNumberFormat="1" applyFont="1" applyBorder="1" applyAlignment="1" applyProtection="1">
      <alignment horizontal="center" vertical="center"/>
      <protection locked="0"/>
    </xf>
    <xf numFmtId="49" fontId="10" fillId="0" borderId="56" xfId="19" applyNumberFormat="1" applyFont="1" applyBorder="1" applyAlignment="1" applyProtection="1">
      <alignment horizontal="center" vertical="center"/>
      <protection locked="0"/>
    </xf>
    <xf numFmtId="0" fontId="20" fillId="0" borderId="73" xfId="19" applyFont="1" applyBorder="1" applyAlignment="1" applyProtection="1">
      <alignment horizontal="center" vertical="center" wrapText="1"/>
      <protection locked="0"/>
    </xf>
    <xf numFmtId="0" fontId="20" fillId="0" borderId="74" xfId="19" applyFont="1" applyBorder="1" applyAlignment="1" applyProtection="1">
      <alignment horizontal="center" vertical="center" wrapText="1"/>
      <protection locked="0"/>
    </xf>
    <xf numFmtId="0" fontId="30" fillId="13" borderId="55" xfId="19" applyFont="1" applyFill="1" applyBorder="1" applyAlignment="1">
      <alignment horizontal="center" vertical="center" wrapText="1"/>
    </xf>
    <xf numFmtId="0" fontId="30" fillId="13" borderId="2" xfId="19" applyFont="1" applyFill="1" applyBorder="1" applyAlignment="1">
      <alignment horizontal="center" vertical="center" wrapText="1"/>
    </xf>
    <xf numFmtId="49" fontId="31" fillId="13" borderId="73" xfId="19" applyNumberFormat="1" applyFont="1" applyFill="1" applyBorder="1" applyAlignment="1">
      <alignment horizontal="center" vertical="center"/>
    </xf>
    <xf numFmtId="49" fontId="31" fillId="13" borderId="2" xfId="19" applyNumberFormat="1" applyFont="1" applyFill="1" applyBorder="1" applyAlignment="1">
      <alignment horizontal="center" vertical="center"/>
    </xf>
    <xf numFmtId="49" fontId="31" fillId="13" borderId="56" xfId="19" applyNumberFormat="1" applyFont="1" applyFill="1" applyBorder="1" applyAlignment="1">
      <alignment horizontal="center" vertical="center"/>
    </xf>
    <xf numFmtId="0" fontId="30" fillId="13" borderId="73" xfId="19" applyFont="1" applyFill="1" applyBorder="1" applyAlignment="1">
      <alignment horizontal="center" vertical="center" wrapText="1"/>
    </xf>
    <xf numFmtId="0" fontId="30" fillId="13" borderId="74" xfId="19" applyFont="1" applyFill="1" applyBorder="1" applyAlignment="1">
      <alignment horizontal="center" vertical="center" wrapText="1"/>
    </xf>
    <xf numFmtId="49" fontId="8" fillId="6" borderId="71" xfId="19" applyNumberFormat="1" applyFont="1" applyFill="1" applyBorder="1" applyAlignment="1">
      <alignment horizontal="center" vertical="center"/>
    </xf>
    <xf numFmtId="49" fontId="8" fillId="6" borderId="36" xfId="19" applyNumberFormat="1" applyFont="1" applyFill="1" applyBorder="1" applyAlignment="1">
      <alignment horizontal="center" vertical="center"/>
    </xf>
    <xf numFmtId="49" fontId="8" fillId="6" borderId="37" xfId="19" applyNumberFormat="1" applyFont="1" applyFill="1" applyBorder="1" applyAlignment="1">
      <alignment horizontal="center" vertical="center"/>
    </xf>
    <xf numFmtId="0" fontId="20" fillId="6" borderId="55" xfId="19" applyFont="1" applyFill="1" applyBorder="1" applyAlignment="1">
      <alignment horizontal="center" vertical="center"/>
    </xf>
    <xf numFmtId="0" fontId="20" fillId="6" borderId="2" xfId="19" applyFont="1" applyFill="1" applyBorder="1" applyAlignment="1">
      <alignment horizontal="center" vertical="center"/>
    </xf>
    <xf numFmtId="0" fontId="20" fillId="6" borderId="73" xfId="19" applyFont="1" applyFill="1" applyBorder="1" applyAlignment="1">
      <alignment horizontal="center" vertical="center"/>
    </xf>
    <xf numFmtId="0" fontId="20" fillId="6" borderId="56" xfId="19" applyFont="1" applyFill="1" applyBorder="1" applyAlignment="1">
      <alignment horizontal="center" vertical="center"/>
    </xf>
    <xf numFmtId="0" fontId="20" fillId="6" borderId="74" xfId="19" applyFont="1" applyFill="1" applyBorder="1" applyAlignment="1">
      <alignment horizontal="center" vertical="center"/>
    </xf>
    <xf numFmtId="49" fontId="11" fillId="2" borderId="0" xfId="19" applyNumberFormat="1" applyFont="1" applyFill="1" applyAlignment="1">
      <alignment horizontal="center" vertical="center" wrapText="1"/>
    </xf>
    <xf numFmtId="49" fontId="2" fillId="2" borderId="0" xfId="19" applyNumberFormat="1" applyFont="1" applyFill="1" applyAlignment="1">
      <alignment horizontal="center" vertical="center"/>
    </xf>
    <xf numFmtId="49" fontId="10" fillId="5" borderId="34" xfId="19" applyNumberFormat="1" applyFont="1" applyFill="1" applyBorder="1" applyAlignment="1">
      <alignment horizontal="center" vertical="center"/>
    </xf>
    <xf numFmtId="49" fontId="10" fillId="0" borderId="0" xfId="19" applyNumberFormat="1" applyFont="1" applyAlignment="1">
      <alignment horizontal="left" vertical="center" wrapText="1"/>
    </xf>
    <xf numFmtId="0" fontId="10" fillId="2" borderId="29" xfId="19" applyNumberFormat="1" applyFont="1" applyFill="1" applyBorder="1" applyAlignment="1" applyProtection="1">
      <alignment horizontal="left" vertical="center"/>
    </xf>
    <xf numFmtId="0" fontId="8" fillId="2" borderId="29" xfId="19" applyFont="1" applyFill="1" applyBorder="1" applyAlignment="1" applyProtection="1">
      <alignment horizontal="left" vertical="center" wrapText="1" readingOrder="1"/>
      <protection locked="0"/>
    </xf>
    <xf numFmtId="0" fontId="9" fillId="2" borderId="29" xfId="19" applyFont="1" applyFill="1" applyBorder="1" applyAlignment="1" applyProtection="1">
      <alignment horizontal="left" vertical="center" wrapText="1"/>
      <protection locked="0"/>
    </xf>
    <xf numFmtId="0" fontId="9" fillId="2" borderId="29" xfId="19" applyFont="1" applyFill="1" applyBorder="1" applyAlignment="1" applyProtection="1">
      <alignment horizontal="left" vertical="center"/>
      <protection locked="0"/>
    </xf>
    <xf numFmtId="0" fontId="16" fillId="13" borderId="29" xfId="19" applyFont="1" applyFill="1" applyBorder="1" applyAlignment="1">
      <alignment horizontal="left" vertical="center" wrapText="1" readingOrder="1"/>
    </xf>
    <xf numFmtId="0" fontId="16" fillId="13" borderId="29" xfId="19" applyFont="1" applyFill="1" applyBorder="1" applyAlignment="1">
      <alignment horizontal="left" vertical="center" wrapText="1"/>
    </xf>
    <xf numFmtId="0" fontId="16" fillId="13" borderId="29" xfId="19" applyFont="1" applyFill="1" applyBorder="1" applyAlignment="1">
      <alignment horizontal="left" vertical="center"/>
    </xf>
    <xf numFmtId="0" fontId="14" fillId="6" borderId="29" xfId="19" applyFont="1" applyFill="1" applyBorder="1" applyAlignment="1">
      <alignment horizontal="center" vertical="center" wrapText="1" readingOrder="1"/>
    </xf>
    <xf numFmtId="0" fontId="9" fillId="6" borderId="29" xfId="19" applyFont="1" applyFill="1" applyBorder="1" applyAlignment="1">
      <alignment horizontal="center" vertical="center"/>
    </xf>
    <xf numFmtId="0" fontId="16" fillId="13" borderId="29" xfId="19" applyFont="1" applyFill="1" applyBorder="1" applyAlignment="1">
      <alignment horizontal="center" vertical="top" wrapText="1" readingOrder="1"/>
    </xf>
    <xf numFmtId="0" fontId="16" fillId="13" borderId="29" xfId="19" applyFont="1" applyFill="1" applyBorder="1" applyAlignment="1">
      <alignment horizontal="center" vertical="top" wrapText="1"/>
    </xf>
    <xf numFmtId="0" fontId="16" fillId="13" borderId="29" xfId="19" applyFont="1" applyFill="1" applyBorder="1" applyAlignment="1">
      <alignment horizontal="center" vertical="top"/>
    </xf>
    <xf numFmtId="0" fontId="10" fillId="2" borderId="29" xfId="19" applyFont="1" applyFill="1" applyBorder="1" applyAlignment="1">
      <alignment horizontal="center" vertical="center"/>
    </xf>
    <xf numFmtId="0" fontId="8" fillId="0" borderId="55" xfId="19" applyFont="1" applyBorder="1" applyAlignment="1">
      <alignment horizontal="left" vertical="center" shrinkToFit="1"/>
    </xf>
    <xf numFmtId="0" fontId="8" fillId="0" borderId="2" xfId="19" applyFont="1" applyBorder="1" applyAlignment="1">
      <alignment horizontal="left" vertical="center" shrinkToFit="1"/>
    </xf>
    <xf numFmtId="0" fontId="8" fillId="0" borderId="56" xfId="19" applyFont="1" applyBorder="1" applyAlignment="1">
      <alignment horizontal="left" vertical="center" shrinkToFit="1"/>
    </xf>
    <xf numFmtId="0" fontId="20" fillId="0" borderId="55" xfId="19" applyFont="1" applyBorder="1" applyAlignment="1" applyProtection="1">
      <alignment horizontal="center" vertical="center"/>
      <protection locked="0"/>
    </xf>
    <xf numFmtId="0" fontId="20" fillId="0" borderId="2" xfId="19" applyFont="1" applyBorder="1" applyAlignment="1" applyProtection="1">
      <alignment horizontal="center" vertical="center"/>
      <protection locked="0"/>
    </xf>
    <xf numFmtId="0" fontId="20" fillId="0" borderId="56" xfId="19" applyFont="1" applyBorder="1" applyAlignment="1" applyProtection="1">
      <alignment horizontal="center" vertical="center"/>
      <protection locked="0"/>
    </xf>
    <xf numFmtId="0" fontId="8" fillId="11" borderId="55" xfId="19" applyFont="1" applyFill="1" applyBorder="1" applyAlignment="1">
      <alignment horizontal="left" vertical="center" shrinkToFit="1"/>
    </xf>
    <xf numFmtId="0" fontId="8" fillId="11" borderId="2" xfId="19" applyFont="1" applyFill="1" applyBorder="1" applyAlignment="1">
      <alignment horizontal="left" vertical="center" shrinkToFit="1"/>
    </xf>
    <xf numFmtId="0" fontId="8" fillId="11" borderId="56" xfId="19" applyFont="1" applyFill="1" applyBorder="1" applyAlignment="1">
      <alignment horizontal="left" vertical="center" shrinkToFit="1"/>
    </xf>
    <xf numFmtId="0" fontId="20" fillId="11" borderId="55" xfId="19" applyFont="1" applyFill="1" applyBorder="1" applyAlignment="1">
      <alignment horizontal="center" vertical="center"/>
    </xf>
    <xf numFmtId="0" fontId="20" fillId="11" borderId="2" xfId="19" applyFont="1" applyFill="1" applyBorder="1" applyAlignment="1">
      <alignment horizontal="center" vertical="center"/>
    </xf>
    <xf numFmtId="0" fontId="20" fillId="11" borderId="56" xfId="19" applyFont="1" applyFill="1" applyBorder="1" applyAlignment="1">
      <alignment horizontal="center" vertical="center"/>
    </xf>
    <xf numFmtId="0" fontId="2" fillId="0" borderId="55" xfId="19" applyFont="1" applyBorder="1" applyAlignment="1">
      <alignment horizontal="left" vertical="center" shrinkToFit="1"/>
    </xf>
    <xf numFmtId="0" fontId="2" fillId="0" borderId="2" xfId="19" applyFont="1" applyBorder="1" applyAlignment="1">
      <alignment horizontal="left" vertical="center" shrinkToFit="1"/>
    </xf>
    <xf numFmtId="0" fontId="2" fillId="0" borderId="56" xfId="19" applyFont="1" applyBorder="1" applyAlignment="1">
      <alignment horizontal="left" vertical="center" shrinkToFit="1"/>
    </xf>
    <xf numFmtId="0" fontId="8" fillId="11" borderId="55" xfId="19" applyFont="1" applyFill="1" applyBorder="1" applyAlignment="1">
      <alignment horizontal="center" vertical="center"/>
    </xf>
    <xf numFmtId="0" fontId="8" fillId="11" borderId="2" xfId="19" applyFont="1" applyFill="1" applyBorder="1" applyAlignment="1">
      <alignment horizontal="center" vertical="center"/>
    </xf>
    <xf numFmtId="0" fontId="8" fillId="11" borderId="56" xfId="19" applyFont="1" applyFill="1" applyBorder="1" applyAlignment="1">
      <alignment horizontal="center" vertical="center"/>
    </xf>
    <xf numFmtId="0" fontId="8" fillId="12" borderId="55" xfId="19" applyFont="1" applyFill="1" applyBorder="1" applyAlignment="1">
      <alignment horizontal="left" vertical="center" shrinkToFit="1"/>
    </xf>
    <xf numFmtId="0" fontId="8" fillId="12" borderId="2" xfId="19" applyFont="1" applyFill="1" applyBorder="1" applyAlignment="1">
      <alignment horizontal="left" vertical="center" shrinkToFit="1"/>
    </xf>
    <xf numFmtId="0" fontId="8" fillId="12" borderId="56" xfId="19" applyFont="1" applyFill="1" applyBorder="1" applyAlignment="1">
      <alignment horizontal="left" vertical="center" shrinkToFit="1"/>
    </xf>
    <xf numFmtId="0" fontId="8" fillId="12" borderId="55" xfId="19" applyFont="1" applyFill="1" applyBorder="1" applyAlignment="1">
      <alignment horizontal="center" vertical="center"/>
    </xf>
    <xf numFmtId="0" fontId="8" fillId="12" borderId="2" xfId="19" applyFont="1" applyFill="1" applyBorder="1" applyAlignment="1">
      <alignment horizontal="center" vertical="center"/>
    </xf>
    <xf numFmtId="0" fontId="8" fillId="12" borderId="56" xfId="19" applyFont="1" applyFill="1" applyBorder="1" applyAlignment="1">
      <alignment horizontal="center" vertical="center"/>
    </xf>
    <xf numFmtId="0" fontId="13" fillId="0" borderId="55" xfId="19" applyFont="1" applyBorder="1" applyAlignment="1">
      <alignment horizontal="left" vertical="center" shrinkToFit="1"/>
    </xf>
    <xf numFmtId="0" fontId="13" fillId="0" borderId="2" xfId="19" applyFont="1" applyBorder="1" applyAlignment="1">
      <alignment horizontal="left" vertical="center" shrinkToFit="1"/>
    </xf>
    <xf numFmtId="0" fontId="13" fillId="0" borderId="56" xfId="19" applyFont="1" applyBorder="1" applyAlignment="1">
      <alignment horizontal="left" vertical="center" shrinkToFit="1"/>
    </xf>
    <xf numFmtId="0" fontId="20" fillId="0" borderId="55" xfId="19" applyFont="1" applyBorder="1" applyAlignment="1">
      <alignment horizontal="left" vertical="center" shrinkToFit="1"/>
    </xf>
    <xf numFmtId="0" fontId="20" fillId="0" borderId="2" xfId="19" applyFont="1" applyBorder="1" applyAlignment="1">
      <alignment horizontal="left" vertical="center" shrinkToFit="1"/>
    </xf>
    <xf numFmtId="0" fontId="20" fillId="0" borderId="56" xfId="19" applyFont="1" applyBorder="1" applyAlignment="1">
      <alignment horizontal="left" vertical="center" shrinkToFit="1"/>
    </xf>
    <xf numFmtId="0" fontId="20" fillId="11" borderId="55" xfId="19" applyFont="1" applyFill="1" applyBorder="1" applyAlignment="1">
      <alignment horizontal="left" vertical="center" shrinkToFit="1"/>
    </xf>
    <xf numFmtId="0" fontId="20" fillId="11" borderId="2" xfId="19" applyFont="1" applyFill="1" applyBorder="1" applyAlignment="1">
      <alignment horizontal="left" vertical="center" shrinkToFit="1"/>
    </xf>
    <xf numFmtId="0" fontId="20" fillId="11" borderId="56" xfId="19" applyFont="1" applyFill="1" applyBorder="1" applyAlignment="1">
      <alignment horizontal="left" vertical="center" shrinkToFit="1"/>
    </xf>
    <xf numFmtId="0" fontId="32" fillId="0" borderId="55" xfId="19" applyFont="1" applyBorder="1" applyAlignment="1">
      <alignment horizontal="left" vertical="center" shrinkToFit="1"/>
    </xf>
    <xf numFmtId="0" fontId="32" fillId="0" borderId="2" xfId="19" applyFont="1" applyBorder="1" applyAlignment="1">
      <alignment horizontal="left" vertical="center" shrinkToFit="1"/>
    </xf>
    <xf numFmtId="0" fontId="32" fillId="0" borderId="56" xfId="19" applyFont="1" applyBorder="1" applyAlignment="1">
      <alignment horizontal="left" vertical="center" shrinkToFit="1"/>
    </xf>
    <xf numFmtId="0" fontId="30" fillId="0" borderId="55" xfId="19" applyFont="1" applyBorder="1" applyAlignment="1">
      <alignment horizontal="left" vertical="center" shrinkToFit="1"/>
    </xf>
    <xf numFmtId="0" fontId="30" fillId="0" borderId="2" xfId="19" applyFont="1" applyBorder="1" applyAlignment="1">
      <alignment horizontal="left" vertical="center" shrinkToFit="1"/>
    </xf>
    <xf numFmtId="0" fontId="30" fillId="0" borderId="56" xfId="19" applyFont="1" applyBorder="1" applyAlignment="1">
      <alignment horizontal="left" vertical="center" shrinkToFit="1"/>
    </xf>
    <xf numFmtId="0" fontId="30" fillId="0" borderId="55" xfId="19" applyFont="1" applyBorder="1" applyAlignment="1">
      <alignment horizontal="left" vertical="center"/>
    </xf>
    <xf numFmtId="0" fontId="30" fillId="0" borderId="2" xfId="19" applyFont="1" applyBorder="1" applyAlignment="1">
      <alignment horizontal="left" vertical="center"/>
    </xf>
    <xf numFmtId="0" fontId="30" fillId="0" borderId="56" xfId="19" applyFont="1" applyBorder="1" applyAlignment="1">
      <alignment horizontal="left" vertical="center"/>
    </xf>
    <xf numFmtId="49" fontId="11" fillId="2" borderId="0" xfId="19" applyNumberFormat="1" applyFont="1" applyFill="1" applyAlignment="1">
      <alignment horizontal="center" vertical="top"/>
    </xf>
    <xf numFmtId="49" fontId="11" fillId="2" borderId="9" xfId="19" applyNumberFormat="1" applyFont="1" applyFill="1" applyBorder="1" applyAlignment="1">
      <alignment horizontal="center" vertical="top"/>
    </xf>
    <xf numFmtId="49" fontId="10" fillId="2" borderId="11" xfId="7" applyNumberFormat="1" applyFont="1" applyFill="1" applyBorder="1" applyAlignment="1">
      <alignment horizontal="left" vertical="center" wrapText="1"/>
    </xf>
    <xf numFmtId="49" fontId="10" fillId="2" borderId="12" xfId="7" applyNumberFormat="1" applyFont="1" applyFill="1" applyBorder="1" applyAlignment="1">
      <alignment horizontal="left" vertical="center" wrapText="1"/>
    </xf>
    <xf numFmtId="49" fontId="10" fillId="2" borderId="20" xfId="7" applyNumberFormat="1" applyFont="1" applyFill="1" applyBorder="1" applyAlignment="1">
      <alignment horizontal="left" vertical="center" wrapText="1"/>
    </xf>
    <xf numFmtId="49" fontId="10" fillId="2" borderId="14" xfId="7" applyNumberFormat="1" applyFont="1" applyFill="1" applyBorder="1" applyAlignment="1">
      <alignment horizontal="left" vertical="center" wrapText="1"/>
    </xf>
    <xf numFmtId="49" fontId="10" fillId="2" borderId="0" xfId="7" applyNumberFormat="1" applyFont="1" applyFill="1" applyAlignment="1">
      <alignment horizontal="left" vertical="center" wrapText="1"/>
    </xf>
    <xf numFmtId="49" fontId="10" fillId="2" borderId="7" xfId="7" applyNumberFormat="1" applyFont="1" applyFill="1" applyBorder="1" applyAlignment="1">
      <alignment horizontal="left" vertical="center" wrapText="1"/>
    </xf>
    <xf numFmtId="49" fontId="10" fillId="2" borderId="16"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75"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5" xfId="7" applyNumberFormat="1" applyFont="1" applyFill="1" applyBorder="1" applyAlignment="1">
      <alignment horizontal="left" vertical="center" wrapText="1"/>
    </xf>
    <xf numFmtId="49" fontId="10" fillId="2" borderId="18" xfId="7" applyNumberFormat="1" applyFont="1" applyFill="1" applyBorder="1" applyAlignment="1">
      <alignment horizontal="left" vertical="center" wrapText="1"/>
    </xf>
    <xf numFmtId="0" fontId="17" fillId="2" borderId="14" xfId="7" applyFont="1" applyFill="1" applyBorder="1" applyAlignment="1" applyProtection="1">
      <alignment horizontal="center" vertical="top" wrapText="1"/>
      <protection locked="0"/>
    </xf>
    <xf numFmtId="0" fontId="17" fillId="2" borderId="0" xfId="7" applyFont="1" applyFill="1" applyAlignment="1" applyProtection="1">
      <alignment horizontal="center" vertical="top" wrapText="1"/>
      <protection locked="0"/>
    </xf>
    <xf numFmtId="0" fontId="17" fillId="2" borderId="7" xfId="7" applyFont="1" applyFill="1" applyBorder="1" applyAlignment="1" applyProtection="1">
      <alignment horizontal="center" vertical="top" wrapText="1"/>
      <protection locked="0"/>
    </xf>
    <xf numFmtId="0" fontId="17" fillId="2" borderId="28" xfId="7" applyFont="1" applyFill="1" applyBorder="1" applyAlignment="1" applyProtection="1">
      <alignment horizontal="center" vertical="top" wrapText="1"/>
      <protection locked="0"/>
    </xf>
    <xf numFmtId="0" fontId="17" fillId="2" borderId="9" xfId="7" applyFont="1" applyFill="1" applyBorder="1" applyAlignment="1" applyProtection="1">
      <alignment horizontal="center" vertical="top" wrapText="1"/>
      <protection locked="0"/>
    </xf>
    <xf numFmtId="0" fontId="17" fillId="2" borderId="10" xfId="7" applyFont="1" applyFill="1" applyBorder="1" applyAlignment="1" applyProtection="1">
      <alignment horizontal="center" vertical="top" wrapText="1"/>
      <protection locked="0"/>
    </xf>
    <xf numFmtId="49" fontId="6" fillId="2" borderId="0" xfId="7" applyNumberFormat="1" applyFont="1" applyFill="1" applyAlignment="1">
      <alignment horizontal="left" vertical="center"/>
    </xf>
    <xf numFmtId="0" fontId="17" fillId="2" borderId="0" xfId="7" applyFont="1" applyFill="1" applyAlignment="1">
      <alignment horizontal="left" vertical="center" wrapText="1"/>
    </xf>
    <xf numFmtId="0" fontId="6" fillId="2" borderId="0" xfId="12" applyFont="1" applyFill="1" applyAlignment="1" applyProtection="1">
      <alignment horizontal="left" vertical="center"/>
      <protection locked="0"/>
    </xf>
    <xf numFmtId="49" fontId="6" fillId="2" borderId="0" xfId="7" applyNumberFormat="1" applyFont="1" applyFill="1" applyAlignment="1">
      <alignment horizontal="center" vertical="center"/>
    </xf>
    <xf numFmtId="49" fontId="6" fillId="2" borderId="11" xfId="7" applyNumberFormat="1" applyFont="1" applyFill="1" applyBorder="1" applyAlignment="1">
      <alignment horizontal="center" vertical="center" wrapText="1"/>
    </xf>
    <xf numFmtId="49" fontId="6" fillId="2" borderId="12" xfId="7" applyNumberFormat="1" applyFont="1" applyFill="1" applyBorder="1" applyAlignment="1">
      <alignment horizontal="center" vertical="center" wrapText="1"/>
    </xf>
    <xf numFmtId="49" fontId="6" fillId="2" borderId="13" xfId="7" applyNumberFormat="1" applyFont="1" applyFill="1" applyBorder="1" applyAlignment="1">
      <alignment horizontal="center" vertical="center" wrapText="1"/>
    </xf>
    <xf numFmtId="49" fontId="6" fillId="2" borderId="16" xfId="7" applyNumberFormat="1" applyFont="1" applyFill="1" applyBorder="1" applyAlignment="1">
      <alignment horizontal="center" vertical="center" wrapText="1"/>
    </xf>
    <xf numFmtId="49" fontId="6" fillId="2" borderId="17" xfId="7" applyNumberFormat="1" applyFont="1" applyFill="1" applyBorder="1" applyAlignment="1">
      <alignment horizontal="center" vertical="center" wrapText="1"/>
    </xf>
    <xf numFmtId="49" fontId="6" fillId="2" borderId="18" xfId="7" applyNumberFormat="1" applyFont="1" applyFill="1" applyBorder="1" applyAlignment="1">
      <alignment horizontal="center" vertical="center" wrapText="1"/>
    </xf>
    <xf numFmtId="49" fontId="6" fillId="5" borderId="21" xfId="7" applyNumberFormat="1" applyFont="1" applyFill="1" applyBorder="1" applyAlignment="1">
      <alignment horizontal="center" vertical="center"/>
    </xf>
    <xf numFmtId="49" fontId="6" fillId="5" borderId="34" xfId="7" applyNumberFormat="1" applyFont="1" applyFill="1" applyBorder="1" applyAlignment="1">
      <alignment horizontal="center" vertical="center"/>
    </xf>
    <xf numFmtId="49" fontId="6" fillId="5" borderId="35" xfId="7" applyNumberFormat="1" applyFont="1" applyFill="1" applyBorder="1" applyAlignment="1">
      <alignment horizontal="center" vertical="center"/>
    </xf>
    <xf numFmtId="49" fontId="6" fillId="2" borderId="21" xfId="7" applyNumberFormat="1" applyFont="1" applyFill="1" applyBorder="1" applyAlignment="1" applyProtection="1">
      <alignment horizontal="center" vertical="center"/>
      <protection locked="0"/>
    </xf>
    <xf numFmtId="49" fontId="6" fillId="2" borderId="34" xfId="7" applyNumberFormat="1" applyFont="1" applyFill="1" applyBorder="1" applyAlignment="1" applyProtection="1">
      <alignment horizontal="center" vertical="center"/>
      <protection locked="0"/>
    </xf>
    <xf numFmtId="49" fontId="6" fillId="2" borderId="35" xfId="7" applyNumberFormat="1" applyFont="1" applyFill="1" applyBorder="1" applyAlignment="1" applyProtection="1">
      <alignment horizontal="center" vertical="center"/>
      <protection locked="0"/>
    </xf>
    <xf numFmtId="49" fontId="6" fillId="5" borderId="21" xfId="7" applyNumberFormat="1" applyFont="1" applyFill="1" applyBorder="1" applyAlignment="1">
      <alignment horizontal="center" vertical="center" wrapText="1"/>
    </xf>
    <xf numFmtId="49" fontId="6" fillId="5" borderId="34" xfId="7" applyNumberFormat="1" applyFont="1" applyFill="1" applyBorder="1" applyAlignment="1">
      <alignment horizontal="center" vertical="center" wrapText="1"/>
    </xf>
    <xf numFmtId="49" fontId="6" fillId="5" borderId="29" xfId="7" applyNumberFormat="1" applyFont="1" applyFill="1" applyBorder="1" applyAlignment="1">
      <alignment horizontal="center" vertical="center" wrapText="1"/>
    </xf>
    <xf numFmtId="49" fontId="10" fillId="6" borderId="11" xfId="7" applyNumberFormat="1" applyFont="1" applyFill="1" applyBorder="1" applyAlignment="1">
      <alignment horizontal="center" vertical="center" wrapText="1"/>
    </xf>
    <xf numFmtId="49" fontId="10" fillId="6" borderId="12" xfId="7" applyNumberFormat="1" applyFont="1" applyFill="1" applyBorder="1" applyAlignment="1">
      <alignment horizontal="center" vertical="center"/>
    </xf>
    <xf numFmtId="49" fontId="10" fillId="6" borderId="14" xfId="7" applyNumberFormat="1" applyFont="1" applyFill="1" applyBorder="1" applyAlignment="1">
      <alignment horizontal="center" vertical="center"/>
    </xf>
    <xf numFmtId="49" fontId="10" fillId="6" borderId="0" xfId="7" applyNumberFormat="1" applyFont="1" applyFill="1" applyAlignment="1">
      <alignment horizontal="center" vertical="center"/>
    </xf>
    <xf numFmtId="49" fontId="10" fillId="6" borderId="87" xfId="7" applyNumberFormat="1" applyFont="1" applyFill="1" applyBorder="1" applyAlignment="1">
      <alignment horizontal="center" vertical="center"/>
    </xf>
    <xf numFmtId="49" fontId="10" fillId="6" borderId="25" xfId="7" applyNumberFormat="1" applyFont="1" applyFill="1" applyBorder="1" applyAlignment="1">
      <alignment horizontal="center" vertical="center"/>
    </xf>
    <xf numFmtId="0" fontId="9" fillId="6" borderId="29" xfId="19" applyFont="1" applyFill="1" applyBorder="1" applyAlignment="1">
      <alignment horizontal="center" vertical="center" wrapText="1"/>
    </xf>
    <xf numFmtId="0" fontId="9" fillId="6" borderId="3" xfId="19" applyFont="1" applyFill="1" applyBorder="1" applyAlignment="1">
      <alignment horizontal="center" vertical="center" wrapText="1"/>
    </xf>
    <xf numFmtId="0" fontId="9" fillId="6" borderId="4" xfId="19" applyFont="1" applyFill="1" applyBorder="1" applyAlignment="1">
      <alignment horizontal="center" vertical="center" wrapText="1"/>
    </xf>
    <xf numFmtId="0" fontId="9" fillId="6" borderId="5" xfId="19" applyFont="1" applyFill="1" applyBorder="1" applyAlignment="1">
      <alignment horizontal="center" vertical="center" wrapText="1"/>
    </xf>
    <xf numFmtId="0" fontId="9" fillId="6" borderId="8" xfId="19" applyFont="1" applyFill="1" applyBorder="1" applyAlignment="1">
      <alignment horizontal="center" vertical="center" wrapText="1"/>
    </xf>
    <xf numFmtId="0" fontId="9" fillId="6" borderId="9" xfId="19" applyFont="1" applyFill="1" applyBorder="1" applyAlignment="1">
      <alignment horizontal="center" vertical="center" wrapText="1"/>
    </xf>
    <xf numFmtId="0" fontId="9" fillId="6" borderId="10" xfId="19" applyFont="1" applyFill="1" applyBorder="1" applyAlignment="1">
      <alignment horizontal="center" vertical="center" wrapText="1"/>
    </xf>
    <xf numFmtId="49" fontId="8" fillId="6" borderId="29" xfId="7" applyNumberFormat="1" applyFont="1" applyFill="1" applyBorder="1" applyAlignment="1">
      <alignment horizontal="center" vertical="center" wrapText="1"/>
    </xf>
    <xf numFmtId="49" fontId="8" fillId="6" borderId="29" xfId="7" applyNumberFormat="1" applyFont="1" applyFill="1" applyBorder="1" applyAlignment="1">
      <alignment horizontal="center" vertical="center"/>
    </xf>
    <xf numFmtId="0" fontId="17" fillId="0" borderId="29" xfId="7" applyFont="1" applyBorder="1" applyAlignment="1">
      <alignment horizontal="center" vertical="center" wrapText="1"/>
    </xf>
    <xf numFmtId="0" fontId="6" fillId="0" borderId="29" xfId="7" applyFont="1" applyBorder="1" applyAlignment="1" applyProtection="1">
      <alignment horizontal="center" vertical="center"/>
      <protection locked="0"/>
    </xf>
    <xf numFmtId="0" fontId="6" fillId="0" borderId="71" xfId="19" applyFont="1" applyBorder="1" applyAlignment="1" applyProtection="1">
      <alignment horizontal="center" vertical="center"/>
      <protection locked="0"/>
    </xf>
    <xf numFmtId="0" fontId="6" fillId="0" borderId="36" xfId="19" applyFont="1" applyBorder="1" applyAlignment="1" applyProtection="1">
      <alignment horizontal="center" vertical="center"/>
      <protection locked="0"/>
    </xf>
    <xf numFmtId="0" fontId="6" fillId="0" borderId="37" xfId="19" applyFont="1" applyBorder="1" applyAlignment="1" applyProtection="1">
      <alignment horizontal="center" vertical="center"/>
      <protection locked="0"/>
    </xf>
    <xf numFmtId="0" fontId="6" fillId="0" borderId="29" xfId="19" applyFont="1" applyBorder="1" applyAlignment="1" applyProtection="1">
      <alignment horizontal="center" vertical="center"/>
      <protection locked="0"/>
    </xf>
    <xf numFmtId="0" fontId="17" fillId="0" borderId="58" xfId="7" applyFont="1" applyBorder="1" applyAlignment="1">
      <alignment horizontal="center" vertical="center" wrapText="1"/>
    </xf>
    <xf numFmtId="0" fontId="8" fillId="6" borderId="71" xfId="19" applyFont="1" applyFill="1" applyBorder="1" applyAlignment="1">
      <alignment horizontal="center" vertical="center"/>
    </xf>
    <xf numFmtId="0" fontId="8" fillId="6" borderId="36" xfId="19" applyFont="1" applyFill="1" applyBorder="1" applyAlignment="1">
      <alignment horizontal="center" vertical="center"/>
    </xf>
    <xf numFmtId="0" fontId="8" fillId="6" borderId="37" xfId="19" applyFont="1" applyFill="1" applyBorder="1" applyAlignment="1">
      <alignment horizontal="center" vertical="center"/>
    </xf>
    <xf numFmtId="0" fontId="6" fillId="0" borderId="42" xfId="7" applyFont="1" applyBorder="1" applyAlignment="1" applyProtection="1">
      <alignment horizontal="center" vertical="center"/>
      <protection locked="0"/>
    </xf>
    <xf numFmtId="0" fontId="6" fillId="0" borderId="8" xfId="7" applyFont="1" applyBorder="1" applyAlignment="1" applyProtection="1">
      <alignment horizontal="center" vertical="center"/>
      <protection locked="0"/>
    </xf>
    <xf numFmtId="0" fontId="6" fillId="0" borderId="9" xfId="7" applyFont="1" applyBorder="1" applyAlignment="1" applyProtection="1">
      <alignment horizontal="center" vertical="center"/>
      <protection locked="0"/>
    </xf>
    <xf numFmtId="0" fontId="6" fillId="0" borderId="10" xfId="7" applyFont="1" applyBorder="1" applyAlignment="1" applyProtection="1">
      <alignment horizontal="center" vertical="center"/>
      <protection locked="0"/>
    </xf>
    <xf numFmtId="0" fontId="6" fillId="0" borderId="42" xfId="19" applyFont="1" applyBorder="1" applyAlignment="1" applyProtection="1">
      <alignment horizontal="center" vertical="center"/>
      <protection locked="0"/>
    </xf>
    <xf numFmtId="0" fontId="17" fillId="0" borderId="37" xfId="7" applyFont="1" applyBorder="1" applyAlignment="1">
      <alignment horizontal="center" vertical="center" wrapText="1"/>
    </xf>
    <xf numFmtId="0" fontId="17" fillId="0" borderId="71" xfId="7" applyFont="1" applyBorder="1" applyAlignment="1" applyProtection="1">
      <alignment horizontal="left" vertical="center"/>
      <protection locked="0"/>
    </xf>
    <xf numFmtId="0" fontId="17" fillId="0" borderId="36" xfId="7" applyFont="1" applyBorder="1" applyAlignment="1" applyProtection="1">
      <alignment horizontal="left" vertical="center"/>
      <protection locked="0"/>
    </xf>
    <xf numFmtId="0" fontId="17" fillId="0" borderId="37" xfId="7" applyFont="1" applyBorder="1" applyAlignment="1" applyProtection="1">
      <alignment horizontal="left" vertical="center"/>
      <protection locked="0"/>
    </xf>
    <xf numFmtId="0" fontId="6" fillId="0" borderId="71" xfId="7" applyFont="1" applyBorder="1" applyAlignment="1" applyProtection="1">
      <alignment horizontal="left" vertical="center"/>
      <protection locked="0"/>
    </xf>
    <xf numFmtId="0" fontId="6" fillId="0" borderId="36" xfId="7" applyFont="1" applyBorder="1" applyAlignment="1" applyProtection="1">
      <alignment horizontal="left" vertical="center"/>
      <protection locked="0"/>
    </xf>
    <xf numFmtId="0" fontId="6" fillId="0" borderId="37" xfId="7" applyFont="1" applyBorder="1" applyAlignment="1" applyProtection="1">
      <alignment horizontal="left" vertical="center"/>
      <protection locked="0"/>
    </xf>
    <xf numFmtId="49" fontId="10" fillId="6" borderId="16" xfId="7" applyNumberFormat="1" applyFont="1" applyFill="1" applyBorder="1" applyAlignment="1">
      <alignment horizontal="center" vertical="center"/>
    </xf>
    <xf numFmtId="49" fontId="10" fillId="6" borderId="17" xfId="7" applyNumberFormat="1" applyFont="1" applyFill="1" applyBorder="1" applyAlignment="1">
      <alignment horizontal="center" vertical="center"/>
    </xf>
    <xf numFmtId="0" fontId="12" fillId="0" borderId="3" xfId="7" applyFont="1" applyBorder="1" applyAlignment="1" applyProtection="1">
      <alignment horizontal="left" vertical="center" wrapText="1"/>
    </xf>
    <xf numFmtId="0" fontId="12" fillId="0" borderId="4" xfId="7" applyFont="1" applyBorder="1" applyAlignment="1" applyProtection="1">
      <alignment horizontal="left" vertical="center" wrapText="1"/>
    </xf>
    <xf numFmtId="0" fontId="12" fillId="0" borderId="5" xfId="7" applyFont="1" applyBorder="1" applyAlignment="1" applyProtection="1">
      <alignment horizontal="left" vertical="center" wrapText="1"/>
    </xf>
    <xf numFmtId="0" fontId="12" fillId="0" borderId="6" xfId="7" applyFont="1" applyBorder="1" applyAlignment="1" applyProtection="1">
      <alignment horizontal="left" vertical="center" wrapText="1"/>
    </xf>
    <xf numFmtId="0" fontId="12" fillId="0" borderId="0" xfId="7" applyFont="1" applyAlignment="1" applyProtection="1">
      <alignment horizontal="left" vertical="center" wrapText="1"/>
    </xf>
    <xf numFmtId="0" fontId="12" fillId="0" borderId="7" xfId="7" applyFont="1" applyBorder="1" applyAlignment="1" applyProtection="1">
      <alignment horizontal="left" vertical="center" wrapText="1"/>
    </xf>
    <xf numFmtId="0" fontId="12" fillId="0" borderId="8" xfId="7" applyFont="1" applyBorder="1" applyAlignment="1" applyProtection="1">
      <alignment horizontal="left" vertical="center" wrapText="1"/>
    </xf>
    <xf numFmtId="0" fontId="12" fillId="0" borderId="9" xfId="7" applyFont="1" applyBorder="1" applyAlignment="1" applyProtection="1">
      <alignment horizontal="left" vertical="center" wrapText="1"/>
    </xf>
    <xf numFmtId="0" fontId="12" fillId="0" borderId="10" xfId="7" applyFont="1" applyBorder="1" applyAlignment="1" applyProtection="1">
      <alignment horizontal="left" vertical="center" wrapText="1"/>
    </xf>
    <xf numFmtId="49" fontId="10" fillId="6" borderId="13" xfId="7" applyNumberFormat="1" applyFont="1" applyFill="1" applyBorder="1" applyAlignment="1">
      <alignment horizontal="center" vertical="center"/>
    </xf>
    <xf numFmtId="49" fontId="10" fillId="6" borderId="15" xfId="7" applyNumberFormat="1" applyFont="1" applyFill="1" applyBorder="1" applyAlignment="1">
      <alignment horizontal="center" vertical="center"/>
    </xf>
    <xf numFmtId="49" fontId="10" fillId="6" borderId="18" xfId="7" applyNumberFormat="1" applyFont="1" applyFill="1" applyBorder="1" applyAlignment="1">
      <alignment horizontal="center" vertical="center"/>
    </xf>
    <xf numFmtId="49" fontId="6" fillId="0" borderId="0" xfId="7" applyNumberFormat="1" applyFont="1" applyAlignment="1" applyProtection="1">
      <alignment horizontal="center" vertical="center"/>
      <protection locked="0"/>
    </xf>
    <xf numFmtId="49" fontId="10" fillId="6" borderId="12" xfId="7" applyNumberFormat="1" applyFont="1" applyFill="1" applyBorder="1" applyAlignment="1">
      <alignment horizontal="center" vertical="center" wrapText="1"/>
    </xf>
    <xf numFmtId="49" fontId="10" fillId="6" borderId="13" xfId="7" applyNumberFormat="1" applyFont="1" applyFill="1" applyBorder="1" applyAlignment="1">
      <alignment horizontal="center" vertical="center" wrapText="1"/>
    </xf>
    <xf numFmtId="49" fontId="10" fillId="6" borderId="14" xfId="7" applyNumberFormat="1" applyFont="1" applyFill="1" applyBorder="1" applyAlignment="1">
      <alignment horizontal="center" vertical="center" wrapText="1"/>
    </xf>
    <xf numFmtId="49" fontId="10" fillId="6" borderId="0" xfId="7" applyNumberFormat="1" applyFont="1" applyFill="1" applyAlignment="1">
      <alignment horizontal="center" vertical="center" wrapText="1"/>
    </xf>
    <xf numFmtId="49" fontId="10" fillId="6" borderId="15" xfId="7" applyNumberFormat="1" applyFont="1" applyFill="1" applyBorder="1" applyAlignment="1">
      <alignment horizontal="center" vertical="center" wrapText="1"/>
    </xf>
    <xf numFmtId="49" fontId="10" fillId="6" borderId="16" xfId="7" applyNumberFormat="1" applyFont="1" applyFill="1" applyBorder="1" applyAlignment="1">
      <alignment horizontal="center" vertical="center" wrapText="1"/>
    </xf>
    <xf numFmtId="49" fontId="10" fillId="6" borderId="17" xfId="7" applyNumberFormat="1" applyFont="1" applyFill="1" applyBorder="1" applyAlignment="1">
      <alignment horizontal="center" vertical="center" wrapText="1"/>
    </xf>
    <xf numFmtId="49" fontId="10" fillId="6" borderId="18" xfId="7" applyNumberFormat="1" applyFont="1" applyFill="1" applyBorder="1" applyAlignment="1">
      <alignment horizontal="center" vertical="center" wrapText="1"/>
    </xf>
    <xf numFmtId="0" fontId="12" fillId="6" borderId="36" xfId="7" applyFont="1" applyFill="1" applyBorder="1" applyAlignment="1">
      <alignment horizontal="center" vertical="center" wrapText="1"/>
    </xf>
    <xf numFmtId="0" fontId="17" fillId="6" borderId="36" xfId="7" applyFont="1" applyFill="1" applyBorder="1" applyAlignment="1">
      <alignment horizontal="center" vertical="center" wrapText="1"/>
    </xf>
    <xf numFmtId="0" fontId="17" fillId="6" borderId="37" xfId="7" applyFont="1" applyFill="1" applyBorder="1" applyAlignment="1">
      <alignment horizontal="center" vertical="center" wrapText="1"/>
    </xf>
    <xf numFmtId="0" fontId="12" fillId="6" borderId="37" xfId="19" applyFont="1" applyFill="1" applyBorder="1" applyAlignment="1">
      <alignment horizontal="center" vertical="center" wrapText="1"/>
    </xf>
    <xf numFmtId="0" fontId="12" fillId="6" borderId="29" xfId="19" applyFont="1" applyFill="1" applyBorder="1" applyAlignment="1">
      <alignment horizontal="center" vertical="center" wrapText="1"/>
    </xf>
    <xf numFmtId="49" fontId="10" fillId="6" borderId="3" xfId="7" applyNumberFormat="1" applyFont="1" applyFill="1" applyBorder="1" applyAlignment="1">
      <alignment horizontal="center" vertical="center" wrapText="1"/>
    </xf>
    <xf numFmtId="49" fontId="10" fillId="6" borderId="4" xfId="7" applyNumberFormat="1" applyFont="1" applyFill="1" applyBorder="1" applyAlignment="1">
      <alignment horizontal="center" vertical="center" wrapText="1"/>
    </xf>
    <xf numFmtId="49" fontId="10" fillId="6" borderId="5" xfId="7" applyNumberFormat="1" applyFont="1" applyFill="1" applyBorder="1" applyAlignment="1">
      <alignment horizontal="center" vertical="center" wrapText="1"/>
    </xf>
    <xf numFmtId="49" fontId="10" fillId="6" borderId="8" xfId="7" applyNumberFormat="1" applyFont="1" applyFill="1" applyBorder="1" applyAlignment="1">
      <alignment horizontal="center" vertical="center" wrapText="1"/>
    </xf>
    <xf numFmtId="49" fontId="10" fillId="6" borderId="9" xfId="7" applyNumberFormat="1" applyFont="1" applyFill="1" applyBorder="1" applyAlignment="1">
      <alignment horizontal="center" vertical="center" wrapText="1"/>
    </xf>
    <xf numFmtId="49" fontId="10" fillId="6" borderId="10" xfId="7" applyNumberFormat="1" applyFont="1" applyFill="1" applyBorder="1" applyAlignment="1">
      <alignment horizontal="center" vertical="center" wrapText="1"/>
    </xf>
    <xf numFmtId="0" fontId="6" fillId="0" borderId="29" xfId="7" applyFont="1" applyBorder="1" applyAlignment="1" applyProtection="1">
      <alignment horizontal="left" vertical="center"/>
      <protection locked="0"/>
    </xf>
    <xf numFmtId="0" fontId="6" fillId="0" borderId="71" xfId="19" applyFont="1" applyBorder="1" applyAlignment="1" applyProtection="1">
      <alignment horizontal="left" vertical="center"/>
      <protection locked="0"/>
    </xf>
    <xf numFmtId="0" fontId="6" fillId="0" borderId="36" xfId="19" applyFont="1" applyBorder="1" applyAlignment="1" applyProtection="1">
      <alignment horizontal="left" vertical="center"/>
      <protection locked="0"/>
    </xf>
    <xf numFmtId="0" fontId="6" fillId="0" borderId="37" xfId="19" applyFont="1" applyBorder="1" applyAlignment="1" applyProtection="1">
      <alignment horizontal="left" vertical="center"/>
      <protection locked="0"/>
    </xf>
    <xf numFmtId="0" fontId="9" fillId="6" borderId="42" xfId="19" applyFont="1" applyFill="1" applyBorder="1" applyAlignment="1">
      <alignment horizontal="center" vertical="center" wrapText="1"/>
    </xf>
    <xf numFmtId="49" fontId="8" fillId="6" borderId="42" xfId="7" applyNumberFormat="1" applyFont="1" applyFill="1" applyBorder="1" applyAlignment="1">
      <alignment horizontal="center" vertical="center" wrapText="1"/>
    </xf>
    <xf numFmtId="49" fontId="8" fillId="6" borderId="42" xfId="7" applyNumberFormat="1" applyFont="1" applyFill="1" applyBorder="1" applyAlignment="1">
      <alignment horizontal="center" vertical="center"/>
    </xf>
    <xf numFmtId="0" fontId="8" fillId="6" borderId="29" xfId="19" applyFont="1" applyFill="1" applyBorder="1" applyAlignment="1">
      <alignment horizontal="center" vertical="center"/>
    </xf>
    <xf numFmtId="0" fontId="17" fillId="0" borderId="27" xfId="7" applyFont="1" applyBorder="1" applyAlignment="1">
      <alignment horizontal="center" vertical="center" wrapText="1"/>
    </xf>
    <xf numFmtId="49" fontId="6" fillId="6" borderId="11" xfId="7" applyNumberFormat="1" applyFont="1" applyFill="1" applyBorder="1" applyAlignment="1">
      <alignment horizontal="center" vertical="center" wrapText="1"/>
    </xf>
    <xf numFmtId="49" fontId="6" fillId="6" borderId="12" xfId="7" applyNumberFormat="1" applyFont="1" applyFill="1" applyBorder="1" applyAlignment="1">
      <alignment horizontal="center" vertical="center" wrapText="1"/>
    </xf>
    <xf numFmtId="49" fontId="6" fillId="6" borderId="20" xfId="7" applyNumberFormat="1" applyFont="1" applyFill="1" applyBorder="1" applyAlignment="1">
      <alignment horizontal="center" vertical="center" wrapText="1"/>
    </xf>
    <xf numFmtId="49" fontId="6" fillId="6" borderId="14" xfId="7" applyNumberFormat="1" applyFont="1" applyFill="1" applyBorder="1" applyAlignment="1">
      <alignment horizontal="center" vertical="center" wrapText="1"/>
    </xf>
    <xf numFmtId="49" fontId="6" fillId="6" borderId="0" xfId="7" applyNumberFormat="1" applyFont="1" applyFill="1" applyAlignment="1">
      <alignment horizontal="center" vertical="center" wrapText="1"/>
    </xf>
    <xf numFmtId="49" fontId="6" fillId="6" borderId="7" xfId="7" applyNumberFormat="1" applyFont="1" applyFill="1" applyBorder="1" applyAlignment="1">
      <alignment horizontal="center" vertical="center" wrapText="1"/>
    </xf>
    <xf numFmtId="49" fontId="6" fillId="6" borderId="28" xfId="7" applyNumberFormat="1" applyFont="1" applyFill="1" applyBorder="1" applyAlignment="1">
      <alignment horizontal="center" vertical="center" wrapText="1"/>
    </xf>
    <xf numFmtId="49" fontId="6" fillId="6" borderId="9" xfId="7" applyNumberFormat="1" applyFont="1" applyFill="1" applyBorder="1" applyAlignment="1">
      <alignment horizontal="center" vertical="center" wrapText="1"/>
    </xf>
    <xf numFmtId="49" fontId="6" fillId="6" borderId="10" xfId="7" applyNumberFormat="1" applyFont="1" applyFill="1" applyBorder="1" applyAlignment="1">
      <alignment horizontal="center" vertical="center" wrapText="1"/>
    </xf>
    <xf numFmtId="49" fontId="6" fillId="2" borderId="0" xfId="7" applyNumberFormat="1" applyFont="1" applyFill="1" applyAlignment="1" applyProtection="1">
      <alignment horizontal="center" vertical="center"/>
      <protection locked="0"/>
    </xf>
    <xf numFmtId="49" fontId="10" fillId="0" borderId="0" xfId="7" applyNumberFormat="1" applyFont="1" applyAlignment="1">
      <alignment horizontal="center" vertical="center"/>
    </xf>
    <xf numFmtId="49" fontId="10" fillId="0" borderId="0" xfId="7" applyNumberFormat="1" applyFont="1" applyAlignment="1" applyProtection="1">
      <alignment horizontal="center" vertical="center"/>
      <protection locked="0"/>
    </xf>
    <xf numFmtId="49" fontId="11" fillId="2" borderId="0" xfId="7" applyNumberFormat="1" applyFont="1" applyFill="1" applyAlignment="1">
      <alignment horizontal="center" vertical="center"/>
    </xf>
    <xf numFmtId="49" fontId="6" fillId="0" borderId="11" xfId="7" applyNumberFormat="1" applyFont="1" applyBorder="1" applyAlignment="1">
      <alignment horizontal="center" vertical="center" wrapText="1"/>
    </xf>
    <xf numFmtId="49" fontId="6" fillId="0" borderId="12" xfId="7" applyNumberFormat="1" applyFont="1" applyBorder="1" applyAlignment="1">
      <alignment horizontal="center" vertical="center" wrapText="1"/>
    </xf>
    <xf numFmtId="49" fontId="6" fillId="0" borderId="13" xfId="7" applyNumberFormat="1" applyFont="1" applyBorder="1" applyAlignment="1">
      <alignment horizontal="center" vertical="center" wrapText="1"/>
    </xf>
    <xf numFmtId="49" fontId="6" fillId="0" borderId="16" xfId="7" applyNumberFormat="1" applyFont="1" applyBorder="1" applyAlignment="1">
      <alignment horizontal="center" vertical="center" wrapText="1"/>
    </xf>
    <xf numFmtId="49" fontId="6" fillId="0" borderId="17" xfId="7" applyNumberFormat="1" applyFont="1" applyBorder="1" applyAlignment="1">
      <alignment horizontal="center" vertical="center" wrapText="1"/>
    </xf>
    <xf numFmtId="49" fontId="6" fillId="0" borderId="18" xfId="7" applyNumberFormat="1" applyFont="1" applyBorder="1" applyAlignment="1">
      <alignment horizontal="center" vertical="center" wrapText="1"/>
    </xf>
    <xf numFmtId="49" fontId="10" fillId="13" borderId="55" xfId="7" applyNumberFormat="1" applyFont="1" applyFill="1" applyBorder="1" applyAlignment="1">
      <alignment horizontal="center" vertical="center"/>
    </xf>
    <xf numFmtId="49" fontId="10" fillId="13" borderId="2" xfId="7" applyNumberFormat="1" applyFont="1" applyFill="1" applyBorder="1" applyAlignment="1">
      <alignment horizontal="center" vertical="center"/>
    </xf>
    <xf numFmtId="49" fontId="10" fillId="13" borderId="56" xfId="7" applyNumberFormat="1" applyFont="1" applyFill="1" applyBorder="1" applyAlignment="1">
      <alignment horizontal="center" vertical="center"/>
    </xf>
    <xf numFmtId="0" fontId="6" fillId="2" borderId="34" xfId="7" applyNumberFormat="1" applyFont="1" applyFill="1" applyBorder="1" applyAlignment="1" applyProtection="1">
      <alignment horizontal="center" vertical="center"/>
      <protection locked="0"/>
    </xf>
    <xf numFmtId="0" fontId="6" fillId="2" borderId="35" xfId="7" applyNumberFormat="1" applyFont="1" applyFill="1" applyBorder="1" applyAlignment="1" applyProtection="1">
      <alignment horizontal="center" vertical="center"/>
      <protection locked="0"/>
    </xf>
    <xf numFmtId="49" fontId="6" fillId="6" borderId="21" xfId="7" applyNumberFormat="1" applyFont="1" applyFill="1" applyBorder="1" applyAlignment="1">
      <alignment horizontal="center" vertical="center" wrapText="1"/>
    </xf>
    <xf numFmtId="49" fontId="6" fillId="6" borderId="34" xfId="7" applyNumberFormat="1" applyFont="1" applyFill="1" applyBorder="1" applyAlignment="1">
      <alignment horizontal="center" vertical="center" wrapText="1"/>
    </xf>
    <xf numFmtId="49" fontId="6" fillId="6" borderId="35" xfId="7" applyNumberFormat="1" applyFont="1" applyFill="1" applyBorder="1" applyAlignment="1">
      <alignment horizontal="center" vertical="center" wrapText="1"/>
    </xf>
    <xf numFmtId="49" fontId="6" fillId="6" borderId="13" xfId="7" applyNumberFormat="1" applyFont="1" applyFill="1" applyBorder="1" applyAlignment="1">
      <alignment horizontal="center" vertical="center" wrapText="1"/>
    </xf>
    <xf numFmtId="49" fontId="6" fillId="6" borderId="29" xfId="7" applyNumberFormat="1" applyFont="1" applyFill="1" applyBorder="1" applyAlignment="1">
      <alignment horizontal="center" vertical="center" wrapText="1"/>
    </xf>
    <xf numFmtId="49" fontId="11" fillId="0" borderId="0" xfId="7" applyNumberFormat="1" applyFont="1" applyAlignment="1">
      <alignment horizontal="center" vertical="center"/>
    </xf>
    <xf numFmtId="0" fontId="9" fillId="6" borderId="29" xfId="7" applyFont="1" applyFill="1" applyBorder="1" applyAlignment="1">
      <alignment horizontal="center" vertical="center"/>
    </xf>
    <xf numFmtId="0" fontId="17" fillId="2" borderId="71" xfId="7" applyFont="1" applyFill="1" applyBorder="1" applyAlignment="1" applyProtection="1">
      <alignment horizontal="center" vertical="center"/>
      <protection locked="0"/>
    </xf>
    <xf numFmtId="0" fontId="17" fillId="2" borderId="36" xfId="7" applyFont="1" applyFill="1" applyBorder="1" applyAlignment="1" applyProtection="1">
      <alignment horizontal="center" vertical="center"/>
      <protection locked="0"/>
    </xf>
    <xf numFmtId="0" fontId="17" fillId="2" borderId="37" xfId="7" applyFont="1" applyFill="1" applyBorder="1" applyAlignment="1" applyProtection="1">
      <alignment horizontal="center" vertical="center"/>
      <protection locked="0"/>
    </xf>
    <xf numFmtId="0" fontId="9" fillId="2" borderId="71" xfId="7" applyFont="1" applyFill="1" applyBorder="1" applyAlignment="1">
      <alignment horizontal="left" vertical="center"/>
    </xf>
    <xf numFmtId="0" fontId="9" fillId="2" borderId="36" xfId="7" applyFont="1" applyFill="1" applyBorder="1" applyAlignment="1">
      <alignment horizontal="left" vertical="center"/>
    </xf>
    <xf numFmtId="0" fontId="9" fillId="2" borderId="37" xfId="7" applyFont="1" applyFill="1" applyBorder="1" applyAlignment="1">
      <alignment horizontal="left" vertical="center"/>
    </xf>
    <xf numFmtId="0" fontId="17" fillId="2" borderId="0" xfId="7" applyFont="1" applyFill="1" applyAlignment="1" applyProtection="1">
      <alignment horizontal="center" vertical="center"/>
      <protection locked="0"/>
    </xf>
    <xf numFmtId="49" fontId="10" fillId="0" borderId="71" xfId="7" applyNumberFormat="1" applyFont="1" applyBorder="1" applyAlignment="1">
      <alignment horizontal="left" vertical="center" wrapText="1"/>
    </xf>
    <xf numFmtId="49" fontId="10" fillId="0" borderId="36" xfId="7" applyNumberFormat="1" applyFont="1" applyBorder="1" applyAlignment="1">
      <alignment horizontal="left" vertical="center"/>
    </xf>
    <xf numFmtId="49" fontId="10" fillId="0" borderId="37" xfId="7" applyNumberFormat="1" applyFont="1" applyBorder="1" applyAlignment="1">
      <alignment horizontal="left" vertical="center"/>
    </xf>
    <xf numFmtId="49" fontId="10" fillId="0" borderId="71" xfId="7" applyNumberFormat="1" applyFont="1" applyBorder="1" applyAlignment="1">
      <alignment horizontal="left" vertical="center"/>
    </xf>
    <xf numFmtId="0" fontId="6" fillId="0" borderId="0" xfId="8" applyFont="1" applyAlignment="1" applyProtection="1">
      <alignment horizontal="center" vertical="center"/>
      <protection locked="0"/>
    </xf>
    <xf numFmtId="0" fontId="17" fillId="2" borderId="71" xfId="7" applyFont="1" applyFill="1" applyBorder="1" applyAlignment="1">
      <alignment horizontal="center" vertical="center"/>
    </xf>
    <xf numFmtId="0" fontId="17" fillId="2" borderId="36" xfId="7" applyFont="1" applyFill="1" applyBorder="1" applyAlignment="1">
      <alignment horizontal="center" vertical="center"/>
    </xf>
    <xf numFmtId="0" fontId="17" fillId="2" borderId="37" xfId="7" applyFont="1" applyFill="1" applyBorder="1" applyAlignment="1">
      <alignment horizontal="center" vertical="center"/>
    </xf>
    <xf numFmtId="49" fontId="11" fillId="0" borderId="0" xfId="7" applyNumberFormat="1" applyFont="1" applyAlignment="1">
      <alignment horizontal="left" vertical="center"/>
    </xf>
    <xf numFmtId="0" fontId="10" fillId="0" borderId="0" xfId="7" applyFont="1" applyAlignment="1">
      <alignment horizontal="center" vertical="center"/>
    </xf>
    <xf numFmtId="0" fontId="6" fillId="0" borderId="0" xfId="7" applyFont="1" applyAlignment="1">
      <alignment horizontal="center" vertical="center"/>
    </xf>
    <xf numFmtId="49" fontId="6" fillId="0" borderId="3" xfId="7" applyNumberFormat="1" applyFont="1" applyBorder="1" applyAlignment="1">
      <alignment horizontal="center" vertical="center" wrapText="1"/>
    </xf>
    <xf numFmtId="49" fontId="6" fillId="0" borderId="4" xfId="7" applyNumberFormat="1" applyFont="1" applyBorder="1" applyAlignment="1">
      <alignment horizontal="center" vertical="center" wrapText="1"/>
    </xf>
    <xf numFmtId="49" fontId="6" fillId="0" borderId="5" xfId="7" applyNumberFormat="1" applyFont="1" applyBorder="1" applyAlignment="1">
      <alignment horizontal="center" vertical="center" wrapText="1"/>
    </xf>
    <xf numFmtId="49" fontId="6" fillId="0" borderId="8" xfId="7" applyNumberFormat="1" applyFont="1" applyBorder="1" applyAlignment="1">
      <alignment horizontal="center" vertical="center" wrapText="1"/>
    </xf>
    <xf numFmtId="49" fontId="6" fillId="0" borderId="9" xfId="7" applyNumberFormat="1" applyFont="1" applyBorder="1" applyAlignment="1">
      <alignment horizontal="center" vertical="center" wrapText="1"/>
    </xf>
    <xf numFmtId="49" fontId="6" fillId="0" borderId="10" xfId="7" applyNumberFormat="1" applyFont="1" applyBorder="1" applyAlignment="1">
      <alignment horizontal="center" vertical="center" wrapText="1"/>
    </xf>
    <xf numFmtId="49" fontId="27" fillId="0" borderId="0" xfId="15" applyNumberFormat="1" applyFont="1" applyAlignment="1">
      <alignment horizontal="center" vertical="center" wrapText="1"/>
    </xf>
    <xf numFmtId="49" fontId="10" fillId="0" borderId="0" xfId="16" applyNumberFormat="1" applyFont="1" applyAlignment="1">
      <alignment horizontal="center" vertical="center"/>
    </xf>
    <xf numFmtId="0" fontId="28" fillId="0" borderId="29" xfId="16" applyFont="1" applyBorder="1" applyAlignment="1">
      <alignment horizontal="center" vertical="center"/>
    </xf>
    <xf numFmtId="0" fontId="28" fillId="0" borderId="29" xfId="16" applyFont="1" applyBorder="1" applyAlignment="1">
      <alignment horizontal="center" vertical="center" wrapText="1"/>
    </xf>
    <xf numFmtId="0" fontId="28" fillId="0" borderId="29" xfId="16" applyFont="1" applyBorder="1" applyAlignment="1" applyProtection="1">
      <alignment horizontal="center" vertical="center"/>
      <protection locked="0"/>
    </xf>
    <xf numFmtId="49" fontId="28" fillId="0" borderId="29" xfId="16" applyNumberFormat="1" applyFont="1" applyBorder="1" applyAlignment="1">
      <alignment horizontal="center" vertical="center" shrinkToFit="1"/>
    </xf>
    <xf numFmtId="49" fontId="8" fillId="6" borderId="71" xfId="16" applyNumberFormat="1" applyFont="1" applyFill="1" applyBorder="1" applyAlignment="1">
      <alignment horizontal="center" vertical="center"/>
    </xf>
    <xf numFmtId="49" fontId="8" fillId="6" borderId="36" xfId="16" applyNumberFormat="1" applyFont="1" applyFill="1" applyBorder="1" applyAlignment="1">
      <alignment horizontal="center" vertical="center"/>
    </xf>
    <xf numFmtId="49" fontId="8" fillId="6" borderId="37" xfId="16" applyNumberFormat="1" applyFont="1" applyFill="1" applyBorder="1" applyAlignment="1">
      <alignment horizontal="center" vertical="center"/>
    </xf>
    <xf numFmtId="49" fontId="10" fillId="0" borderId="29" xfId="16" applyNumberFormat="1" applyFont="1" applyBorder="1" applyAlignment="1" applyProtection="1">
      <alignment horizontal="center" vertical="center"/>
      <protection locked="0"/>
    </xf>
    <xf numFmtId="49" fontId="10" fillId="6" borderId="29" xfId="16" applyNumberFormat="1" applyFont="1" applyFill="1" applyBorder="1" applyAlignment="1">
      <alignment horizontal="center" vertical="center"/>
    </xf>
    <xf numFmtId="49" fontId="8" fillId="6" borderId="29" xfId="16" applyNumberFormat="1" applyFont="1" applyFill="1" applyBorder="1" applyAlignment="1">
      <alignment vertical="center"/>
    </xf>
    <xf numFmtId="49" fontId="28" fillId="0" borderId="29" xfId="16" applyNumberFormat="1" applyFont="1" applyBorder="1" applyAlignment="1">
      <alignment horizontal="center" vertical="center" wrapText="1"/>
    </xf>
    <xf numFmtId="49" fontId="8" fillId="6" borderId="29" xfId="16" applyNumberFormat="1" applyFont="1" applyFill="1" applyBorder="1" applyAlignment="1">
      <alignment horizontal="center" vertical="center"/>
    </xf>
    <xf numFmtId="49" fontId="8" fillId="0" borderId="29" xfId="16" applyNumberFormat="1" applyFont="1" applyBorder="1" applyAlignment="1" applyProtection="1">
      <alignment horizontal="center" vertical="center"/>
      <protection locked="0"/>
    </xf>
    <xf numFmtId="49" fontId="41" fillId="2" borderId="77" xfId="19" applyNumberFormat="1" applyFont="1" applyFill="1" applyBorder="1" applyAlignment="1">
      <alignment horizontal="left" vertical="center" wrapText="1"/>
    </xf>
    <xf numFmtId="49" fontId="41" fillId="2" borderId="78" xfId="19" applyNumberFormat="1" applyFont="1" applyFill="1" applyBorder="1" applyAlignment="1">
      <alignment horizontal="left" vertical="center" wrapText="1"/>
    </xf>
    <xf numFmtId="49" fontId="41" fillId="2" borderId="79" xfId="19" applyNumberFormat="1" applyFont="1" applyFill="1" applyBorder="1" applyAlignment="1">
      <alignment horizontal="left" vertical="center" wrapText="1"/>
    </xf>
    <xf numFmtId="49" fontId="41" fillId="2" borderId="80" xfId="19" applyNumberFormat="1" applyFont="1" applyFill="1" applyBorder="1" applyAlignment="1">
      <alignment horizontal="left" vertical="center" wrapText="1"/>
    </xf>
    <xf numFmtId="49" fontId="41" fillId="2" borderId="81" xfId="19" applyNumberFormat="1" applyFont="1" applyFill="1" applyBorder="1" applyAlignment="1">
      <alignment horizontal="left" vertical="center" wrapText="1"/>
    </xf>
    <xf numFmtId="49" fontId="41" fillId="2" borderId="82" xfId="19" applyNumberFormat="1" applyFont="1" applyFill="1" applyBorder="1" applyAlignment="1">
      <alignment horizontal="left" vertical="center" wrapText="1"/>
    </xf>
    <xf numFmtId="49" fontId="41" fillId="2" borderId="83" xfId="19" applyNumberFormat="1" applyFont="1" applyFill="1" applyBorder="1" applyAlignment="1">
      <alignment horizontal="left" vertical="center" wrapText="1"/>
    </xf>
    <xf numFmtId="49" fontId="41" fillId="2" borderId="84" xfId="19" applyNumberFormat="1" applyFont="1" applyFill="1" applyBorder="1" applyAlignment="1">
      <alignment horizontal="left" vertical="center" wrapText="1"/>
    </xf>
    <xf numFmtId="0" fontId="35" fillId="6" borderId="29" xfId="19" applyFont="1" applyFill="1" applyBorder="1" applyAlignment="1">
      <alignment horizontal="center" vertical="center"/>
    </xf>
    <xf numFmtId="49" fontId="50" fillId="2" borderId="0" xfId="19" applyNumberFormat="1" applyFont="1" applyFill="1" applyAlignment="1">
      <alignment horizontal="center" vertical="center"/>
    </xf>
    <xf numFmtId="0" fontId="36" fillId="6" borderId="44" xfId="7" applyFont="1" applyFill="1" applyBorder="1" applyAlignment="1">
      <alignment horizontal="center" vertical="center" wrapText="1"/>
    </xf>
    <xf numFmtId="0" fontId="36" fillId="6" borderId="0" xfId="7" applyFont="1" applyFill="1" applyAlignment="1">
      <alignment horizontal="center" vertical="center" wrapText="1"/>
    </xf>
    <xf numFmtId="0" fontId="36" fillId="6" borderId="48" xfId="7" applyFont="1" applyFill="1" applyBorder="1" applyAlignment="1">
      <alignment horizontal="center" vertical="center" wrapText="1"/>
    </xf>
    <xf numFmtId="0" fontId="36" fillId="6" borderId="29" xfId="7" applyFont="1" applyFill="1" applyBorder="1" applyAlignment="1">
      <alignment horizontal="center" vertical="center"/>
    </xf>
    <xf numFmtId="0" fontId="36" fillId="6" borderId="85" xfId="7" applyFont="1" applyFill="1" applyBorder="1" applyAlignment="1">
      <alignment horizontal="center" vertical="center" wrapText="1"/>
    </xf>
    <xf numFmtId="0" fontId="36" fillId="6" borderId="86" xfId="7" applyFont="1" applyFill="1" applyBorder="1" applyAlignment="1">
      <alignment horizontal="center" vertical="center" wrapText="1"/>
    </xf>
    <xf numFmtId="0" fontId="36" fillId="6" borderId="76" xfId="7" applyFont="1" applyFill="1" applyBorder="1" applyAlignment="1">
      <alignment horizontal="center" vertical="center"/>
    </xf>
    <xf numFmtId="0" fontId="36" fillId="6" borderId="44" xfId="7" applyFont="1" applyFill="1" applyBorder="1" applyAlignment="1">
      <alignment horizontal="center" vertical="center"/>
    </xf>
    <xf numFmtId="0" fontId="36" fillId="6" borderId="45" xfId="7" applyFont="1" applyFill="1" applyBorder="1" applyAlignment="1">
      <alignment horizontal="center" vertical="center"/>
    </xf>
    <xf numFmtId="49" fontId="41" fillId="6" borderId="27" xfId="19" applyNumberFormat="1" applyFont="1" applyFill="1" applyBorder="1" applyAlignment="1">
      <alignment horizontal="center" vertical="center" wrapText="1"/>
    </xf>
    <xf numFmtId="49" fontId="41" fillId="6" borderId="57" xfId="19" applyNumberFormat="1" applyFont="1" applyFill="1" applyBorder="1" applyAlignment="1">
      <alignment horizontal="center" vertical="center"/>
    </xf>
    <xf numFmtId="49" fontId="41" fillId="6" borderId="42" xfId="19" applyNumberFormat="1" applyFont="1" applyFill="1" applyBorder="1" applyAlignment="1">
      <alignment horizontal="center" vertical="center"/>
    </xf>
    <xf numFmtId="0" fontId="36" fillId="6" borderId="71" xfId="7" applyFont="1" applyFill="1" applyBorder="1" applyAlignment="1">
      <alignment horizontal="center" vertical="center"/>
    </xf>
    <xf numFmtId="0" fontId="35" fillId="6" borderId="27" xfId="19" applyFont="1" applyFill="1" applyBorder="1" applyAlignment="1">
      <alignment horizontal="center" vertical="center"/>
    </xf>
    <xf numFmtId="0" fontId="35" fillId="6" borderId="42" xfId="19" applyFont="1" applyFill="1" applyBorder="1" applyAlignment="1">
      <alignment horizontal="center" vertical="center"/>
    </xf>
    <xf numFmtId="49" fontId="43" fillId="2" borderId="0" xfId="19" applyNumberFormat="1" applyFont="1" applyFill="1" applyAlignment="1">
      <alignment horizontal="center" vertical="center"/>
    </xf>
  </cellXfs>
  <cellStyles count="21">
    <cellStyle name="Calc Currency (0)" xfId="9" xr:uid="{00000000-0005-0000-0000-00000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eader1" xfId="10" xr:uid="{00000000-0005-0000-0000-00000A000000}"/>
    <cellStyle name="Header2" xfId="11" xr:uid="{00000000-0005-0000-0000-00000B000000}"/>
    <cellStyle name="Normal" xfId="19" xr:uid="{00000000-0005-0000-0000-000000000000}"/>
    <cellStyle name="Normal 2" xfId="13" xr:uid="{00000000-0005-0000-0000-00000D000000}"/>
    <cellStyle name="Percent" xfId="1" xr:uid="{00000000-0005-0000-0000-000001000000}"/>
    <cellStyle name="ハイパーリンク" xfId="17" xr:uid="{00000000-0005-0000-0000-000011000000}"/>
    <cellStyle name="標準" xfId="0" builtinId="0"/>
    <cellStyle name="標準 2" xfId="6" xr:uid="{00000000-0005-0000-0000-000006000000}"/>
    <cellStyle name="標準 2 2" xfId="7" xr:uid="{00000000-0005-0000-0000-000007000000}"/>
    <cellStyle name="標準 2 3" xfId="16" xr:uid="{00000000-0005-0000-0000-000010000000}"/>
    <cellStyle name="標準 3" xfId="8" xr:uid="{00000000-0005-0000-0000-000008000000}"/>
    <cellStyle name="標準 3 2" xfId="12" xr:uid="{00000000-0005-0000-0000-00000C000000}"/>
    <cellStyle name="標準 3 2 2 2" xfId="20" xr:uid="{FD80862C-6246-4E73-90F6-F29C4DE21D62}"/>
    <cellStyle name="標準 3 3" xfId="14" xr:uid="{00000000-0005-0000-0000-00000E000000}"/>
    <cellStyle name="標準 4" xfId="15" xr:uid="{00000000-0005-0000-0000-00000F000000}"/>
    <cellStyle name="標準 4 2" xfId="18" xr:uid="{00000000-0005-0000-0000-000012000000}"/>
  </cellStyles>
  <dxfs count="290">
    <dxf>
      <fill>
        <patternFill patternType="none"/>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bgColor theme="0"/>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theme="5"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134471</xdr:colOff>
      <xdr:row>13</xdr:row>
      <xdr:rowOff>78441</xdr:rowOff>
    </xdr:from>
    <xdr:to>
      <xdr:col>30</xdr:col>
      <xdr:colOff>33618</xdr:colOff>
      <xdr:row>13</xdr:row>
      <xdr:rowOff>414617</xdr:rowOff>
    </xdr:to>
    <xdr:sp macro="" textlink="" fLocksText="0">
      <xdr:nvSpPr>
        <xdr:cNvPr id="2" name="右矢印 1">
          <a:extLst>
            <a:ext uri="{FF2B5EF4-FFF2-40B4-BE49-F238E27FC236}">
              <a16:creationId xmlns:a16="http://schemas.microsoft.com/office/drawing/2014/main" id="{00000000-0008-0000-0500-000002000000}"/>
            </a:ext>
          </a:extLst>
        </xdr:cNvPr>
        <xdr:cNvSpPr/>
      </xdr:nvSpPr>
      <xdr:spPr>
        <a:xfrm>
          <a:off x="5086350" y="1905000"/>
          <a:ext cx="666750" cy="3333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27</xdr:col>
      <xdr:colOff>0</xdr:colOff>
      <xdr:row>15</xdr:row>
      <xdr:rowOff>0</xdr:rowOff>
    </xdr:from>
    <xdr:to>
      <xdr:col>29</xdr:col>
      <xdr:colOff>70406</xdr:colOff>
      <xdr:row>46</xdr:row>
      <xdr:rowOff>0</xdr:rowOff>
    </xdr:to>
    <xdr:sp macro="" textlink="">
      <xdr:nvSpPr>
        <xdr:cNvPr id="3" name="テキスト ボックス 10">
          <a:extLst>
            <a:ext uri="{FF2B5EF4-FFF2-40B4-BE49-F238E27FC236}">
              <a16:creationId xmlns:a16="http://schemas.microsoft.com/office/drawing/2014/main" id="{00000000-0008-0000-0500-000003000000}"/>
            </a:ext>
          </a:extLst>
        </xdr:cNvPr>
        <xdr:cNvSpPr txBox="1"/>
      </xdr:nvSpPr>
      <xdr:spPr>
        <a:xfrm>
          <a:off x="5143500" y="2343150"/>
          <a:ext cx="447675" cy="4533900"/>
        </a:xfrm>
        <a:prstGeom prst="rect">
          <a:avLst/>
        </a:prstGeom>
        <a:noFill/>
      </xdr:spPr>
      <xdr:txBody>
        <a:bodyPr vert="eaVert"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r>
            <a:rPr lang="ja-JP" altLang="en-US" sz="1600">
              <a:latin typeface="HGP創英角ｺﾞｼｯｸUB" panose="020B0900000000000000" pitchFamily="50" charset="-128"/>
              <a:ea typeface="HGP創英角ｺﾞｼｯｸUB" panose="020B0900000000000000" pitchFamily="50" charset="-128"/>
            </a:rPr>
            <a:t>変更項目のみ記入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134471</xdr:colOff>
      <xdr:row>11</xdr:row>
      <xdr:rowOff>78441</xdr:rowOff>
    </xdr:from>
    <xdr:to>
      <xdr:col>30</xdr:col>
      <xdr:colOff>33618</xdr:colOff>
      <xdr:row>11</xdr:row>
      <xdr:rowOff>414617</xdr:rowOff>
    </xdr:to>
    <xdr:sp macro="" textlink="" fLocksText="0">
      <xdr:nvSpPr>
        <xdr:cNvPr id="2" name="右矢印 1">
          <a:extLst>
            <a:ext uri="{FF2B5EF4-FFF2-40B4-BE49-F238E27FC236}">
              <a16:creationId xmlns:a16="http://schemas.microsoft.com/office/drawing/2014/main" id="{00000000-0008-0000-0900-000002000000}"/>
            </a:ext>
          </a:extLst>
        </xdr:cNvPr>
        <xdr:cNvSpPr/>
      </xdr:nvSpPr>
      <xdr:spPr>
        <a:xfrm>
          <a:off x="5267325" y="1743075"/>
          <a:ext cx="666750" cy="3333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26</xdr:col>
      <xdr:colOff>164917</xdr:colOff>
      <xdr:row>12</xdr:row>
      <xdr:rowOff>1678</xdr:rowOff>
    </xdr:from>
    <xdr:to>
      <xdr:col>29</xdr:col>
      <xdr:colOff>56029</xdr:colOff>
      <xdr:row>22</xdr:row>
      <xdr:rowOff>78441</xdr:rowOff>
    </xdr:to>
    <xdr:sp macro="" textlink="">
      <xdr:nvSpPr>
        <xdr:cNvPr id="3" name="テキスト ボックス 10">
          <a:extLst>
            <a:ext uri="{FF2B5EF4-FFF2-40B4-BE49-F238E27FC236}">
              <a16:creationId xmlns:a16="http://schemas.microsoft.com/office/drawing/2014/main" id="{00000000-0008-0000-0900-000003000000}"/>
            </a:ext>
          </a:extLst>
        </xdr:cNvPr>
        <xdr:cNvSpPr txBox="1"/>
      </xdr:nvSpPr>
      <xdr:spPr>
        <a:xfrm>
          <a:off x="4714505" y="2052354"/>
          <a:ext cx="451406" cy="1712822"/>
        </a:xfrm>
        <a:prstGeom prst="rect">
          <a:avLst/>
        </a:prstGeom>
        <a:noFill/>
      </xdr:spPr>
      <xdr:txBody>
        <a:bodyPr vert="eaVert"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r>
            <a:rPr lang="ja-JP" altLang="en-US" sz="1600">
              <a:latin typeface="HGP創英角ｺﾞｼｯｸUB" panose="020B0900000000000000" pitchFamily="50" charset="-128"/>
              <a:ea typeface="HGP創英角ｺﾞｼｯｸUB" panose="020B0900000000000000" pitchFamily="50" charset="-128"/>
            </a:rPr>
            <a:t>変更項目のみ記入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105336</xdr:colOff>
      <xdr:row>13</xdr:row>
      <xdr:rowOff>145678</xdr:rowOff>
    </xdr:from>
    <xdr:to>
      <xdr:col>18</xdr:col>
      <xdr:colOff>168089</xdr:colOff>
      <xdr:row>15</xdr:row>
      <xdr:rowOff>52108</xdr:rowOff>
    </xdr:to>
    <xdr:sp macro="" textlink="" fLocksText="0">
      <xdr:nvSpPr>
        <xdr:cNvPr id="2" name="下矢印 1">
          <a:extLst>
            <a:ext uri="{FF2B5EF4-FFF2-40B4-BE49-F238E27FC236}">
              <a16:creationId xmlns:a16="http://schemas.microsoft.com/office/drawing/2014/main" id="{00000000-0008-0000-0A00-000002000000}"/>
            </a:ext>
          </a:extLst>
        </xdr:cNvPr>
        <xdr:cNvSpPr/>
      </xdr:nvSpPr>
      <xdr:spPr>
        <a:xfrm>
          <a:off x="2200275" y="3057525"/>
          <a:ext cx="1400175" cy="285750"/>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42</xdr:col>
      <xdr:colOff>33618</xdr:colOff>
      <xdr:row>13</xdr:row>
      <xdr:rowOff>141196</xdr:rowOff>
    </xdr:from>
    <xdr:to>
      <xdr:col>49</xdr:col>
      <xdr:colOff>96371</xdr:colOff>
      <xdr:row>15</xdr:row>
      <xdr:rowOff>47626</xdr:rowOff>
    </xdr:to>
    <xdr:sp macro="" textlink="" fLocksText="0">
      <xdr:nvSpPr>
        <xdr:cNvPr id="3" name="下矢印 2">
          <a:extLst>
            <a:ext uri="{FF2B5EF4-FFF2-40B4-BE49-F238E27FC236}">
              <a16:creationId xmlns:a16="http://schemas.microsoft.com/office/drawing/2014/main" id="{00000000-0008-0000-0A00-000003000000}"/>
            </a:ext>
          </a:extLst>
        </xdr:cNvPr>
        <xdr:cNvSpPr/>
      </xdr:nvSpPr>
      <xdr:spPr>
        <a:xfrm>
          <a:off x="8039100" y="3057525"/>
          <a:ext cx="1390650" cy="285750"/>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55</xdr:col>
      <xdr:colOff>40147</xdr:colOff>
      <xdr:row>0</xdr:row>
      <xdr:rowOff>0</xdr:rowOff>
    </xdr:from>
    <xdr:to>
      <xdr:col>93</xdr:col>
      <xdr:colOff>54755</xdr:colOff>
      <xdr:row>29</xdr:row>
      <xdr:rowOff>151705</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563350" y="123825"/>
          <a:ext cx="7248525" cy="5495925"/>
        </a:xfrm>
        <a:prstGeom prst="rect">
          <a:avLst/>
        </a:prstGeom>
      </xdr:spPr>
    </xdr:pic>
    <xdr:clientData/>
  </xdr:twoCellAnchor>
  <xdr:twoCellAnchor>
    <xdr:from>
      <xdr:col>55</xdr:col>
      <xdr:colOff>67874</xdr:colOff>
      <xdr:row>30</xdr:row>
      <xdr:rowOff>123586</xdr:rowOff>
    </xdr:from>
    <xdr:to>
      <xdr:col>93</xdr:col>
      <xdr:colOff>87085</xdr:colOff>
      <xdr:row>70</xdr:row>
      <xdr:rowOff>21772</xdr:rowOff>
    </xdr:to>
    <xdr:sp macro="" textlink="">
      <xdr:nvSpPr>
        <xdr:cNvPr id="8" name="テキスト ボックス 7">
          <a:extLst>
            <a:ext uri="{FF2B5EF4-FFF2-40B4-BE49-F238E27FC236}">
              <a16:creationId xmlns:a16="http://schemas.microsoft.com/office/drawing/2014/main" id="{B8F63364-FE2E-4307-81C3-D75EAE7DDDD9}"/>
            </a:ext>
          </a:extLst>
        </xdr:cNvPr>
        <xdr:cNvSpPr txBox="1"/>
      </xdr:nvSpPr>
      <xdr:spPr>
        <a:xfrm>
          <a:off x="10148045" y="5707957"/>
          <a:ext cx="6224069" cy="8301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dk1"/>
              </a:solidFill>
              <a:effectLst/>
              <a:latin typeface="Meiryo UI" panose="020B0604030504040204" pitchFamily="50" charset="-128"/>
              <a:ea typeface="Meiryo UI" panose="020B0604030504040204" pitchFamily="50" charset="-128"/>
              <a:cs typeface="+mn-cs"/>
            </a:rPr>
            <a:t>Open Roaming</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連携ご利用の留意事項</a:t>
          </a:r>
          <a:endParaRPr kumimoji="1" lang="en-US" altLang="ja-JP" sz="1200" b="1">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2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200" b="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b="0">
              <a:solidFill>
                <a:schemeClr val="dk1"/>
              </a:solidFill>
              <a:effectLst/>
              <a:latin typeface="Meiryo UI" panose="020B0604030504040204" pitchFamily="50" charset="-128"/>
              <a:ea typeface="Meiryo UI" panose="020B0604030504040204" pitchFamily="50" charset="-128"/>
              <a:cs typeface="+mn-cs"/>
            </a:rPr>
            <a:t>Open Roaming</a:t>
          </a:r>
          <a:r>
            <a:rPr kumimoji="1" lang="ja-JP" altLang="en-US" sz="1200" b="0">
              <a:solidFill>
                <a:schemeClr val="dk1"/>
              </a:solidFill>
              <a:effectLst/>
              <a:latin typeface="Meiryo UI" panose="020B0604030504040204" pitchFamily="50" charset="-128"/>
              <a:ea typeface="Meiryo UI" panose="020B0604030504040204" pitchFamily="50" charset="-128"/>
              <a:cs typeface="+mn-cs"/>
            </a:rPr>
            <a:t>連携機能と同時にご利用いただけない他サービス・オプションについて</a:t>
          </a:r>
          <a:endParaRPr kumimoji="1" lang="en-US" altLang="ja-JP" sz="12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200" b="0">
              <a:solidFill>
                <a:schemeClr val="dk1"/>
              </a:solidFill>
              <a:effectLst/>
              <a:latin typeface="Meiryo UI" panose="020B0604030504040204" pitchFamily="50" charset="-128"/>
              <a:ea typeface="Meiryo UI" panose="020B0604030504040204" pitchFamily="50" charset="-128"/>
              <a:cs typeface="+mn-cs"/>
            </a:rPr>
            <a:t>　・</a:t>
          </a:r>
          <a:r>
            <a:rPr kumimoji="1" lang="en-US" altLang="ja-JP" sz="1200" b="0">
              <a:solidFill>
                <a:schemeClr val="dk1"/>
              </a:solidFill>
              <a:effectLst/>
              <a:latin typeface="Meiryo UI" panose="020B0604030504040204" pitchFamily="50" charset="-128"/>
              <a:ea typeface="Meiryo UI" panose="020B0604030504040204" pitchFamily="50" charset="-128"/>
              <a:cs typeface="+mn-cs"/>
            </a:rPr>
            <a:t>VPN</a:t>
          </a:r>
          <a:r>
            <a:rPr kumimoji="1" lang="ja-JP" altLang="en-US" sz="1200" b="0">
              <a:solidFill>
                <a:schemeClr val="dk1"/>
              </a:solidFill>
              <a:effectLst/>
              <a:latin typeface="Meiryo UI" panose="020B0604030504040204" pitchFamily="50" charset="-128"/>
              <a:ea typeface="Meiryo UI" panose="020B0604030504040204" pitchFamily="50" charset="-128"/>
              <a:cs typeface="+mn-cs"/>
            </a:rPr>
            <a:t>　拡張サポートオプション（</a:t>
          </a:r>
          <a:r>
            <a:rPr kumimoji="1" lang="en-US" altLang="ja-JP" sz="1200" b="0">
              <a:solidFill>
                <a:schemeClr val="dk1"/>
              </a:solidFill>
              <a:effectLst/>
              <a:latin typeface="Meiryo UI" panose="020B0604030504040204" pitchFamily="50" charset="-128"/>
              <a:ea typeface="Meiryo UI" panose="020B0604030504040204" pitchFamily="50" charset="-128"/>
              <a:cs typeface="+mn-cs"/>
            </a:rPr>
            <a:t>VPN</a:t>
          </a:r>
          <a:r>
            <a:rPr kumimoji="1" lang="ja-JP" altLang="en-US" sz="1200" b="0">
              <a:solidFill>
                <a:schemeClr val="dk1"/>
              </a:solidFill>
              <a:effectLst/>
              <a:latin typeface="Meiryo UI" panose="020B0604030504040204" pitchFamily="50" charset="-128"/>
              <a:ea typeface="Meiryo UI" panose="020B0604030504040204" pitchFamily="50" charset="-128"/>
              <a:cs typeface="+mn-cs"/>
            </a:rPr>
            <a:t>とダッシュボード統合してご利用中の場合）</a:t>
          </a:r>
          <a:endParaRPr kumimoji="1" lang="en-US" altLang="ja-JP" sz="1200" b="0">
            <a:solidFill>
              <a:schemeClr val="dk1"/>
            </a:solidFill>
            <a:effectLst/>
            <a:latin typeface="Meiryo UI" panose="020B0604030504040204" pitchFamily="50" charset="-128"/>
            <a:ea typeface="Meiryo UI" panose="020B0604030504040204" pitchFamily="50" charset="-128"/>
            <a:cs typeface="+mn-cs"/>
          </a:endParaRPr>
        </a:p>
        <a:p>
          <a:endParaRPr lang="ja-JP" altLang="ja-JP" sz="1200">
            <a:effectLst/>
            <a:latin typeface="Meiryo UI" panose="020B0604030504040204" pitchFamily="50" charset="-128"/>
            <a:ea typeface="Meiryo UI" panose="020B0604030504040204" pitchFamily="50" charset="-128"/>
          </a:endParaRPr>
        </a:p>
        <a:p>
          <a:r>
            <a:rPr kumimoji="1" lang="ja-JP" altLang="ja-JP" sz="120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a:solidFill>
                <a:schemeClr val="dk1"/>
              </a:solidFill>
              <a:effectLst/>
              <a:latin typeface="Meiryo UI" panose="020B0604030504040204" pitchFamily="50" charset="-128"/>
              <a:ea typeface="Meiryo UI" panose="020B0604030504040204" pitchFamily="50" charset="-128"/>
              <a:cs typeface="+mn-cs"/>
            </a:rPr>
            <a:t>Open Roming</a:t>
          </a:r>
          <a:r>
            <a:rPr kumimoji="1" lang="ja-JP" altLang="ja-JP" sz="1200">
              <a:solidFill>
                <a:schemeClr val="dk1"/>
              </a:solidFill>
              <a:effectLst/>
              <a:latin typeface="Meiryo UI" panose="020B0604030504040204" pitchFamily="50" charset="-128"/>
              <a:ea typeface="Meiryo UI" panose="020B0604030504040204" pitchFamily="50" charset="-128"/>
              <a:cs typeface="+mn-cs"/>
            </a:rPr>
            <a:t>連携機能と同時にご利用いただけない</a:t>
          </a:r>
          <a:r>
            <a:rPr kumimoji="1" lang="en-US" altLang="ja-JP" sz="120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の設定について</a:t>
          </a:r>
          <a:endParaRPr lang="ja-JP" altLang="ja-JP" sz="1200">
            <a:effectLst/>
            <a:latin typeface="Meiryo UI" panose="020B0604030504040204" pitchFamily="50" charset="-128"/>
            <a:ea typeface="Meiryo UI" panose="020B0604030504040204" pitchFamily="50" charset="-128"/>
          </a:endParaRPr>
        </a:p>
        <a:p>
          <a:r>
            <a:rPr kumimoji="1" lang="ja-JP" altLang="ja-JP" sz="1200">
              <a:solidFill>
                <a:schemeClr val="dk1"/>
              </a:solidFill>
              <a:effectLst/>
              <a:latin typeface="Meiryo UI" panose="020B0604030504040204" pitchFamily="50" charset="-128"/>
              <a:ea typeface="Meiryo UI" panose="020B0604030504040204" pitchFamily="50" charset="-128"/>
              <a:cs typeface="+mn-cs"/>
            </a:rPr>
            <a:t>　</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アクセスポイント</a:t>
          </a:r>
          <a:r>
            <a:rPr kumimoji="1" lang="ja-JP" altLang="en-US" sz="1200" baseline="0">
              <a:solidFill>
                <a:schemeClr val="dk1"/>
              </a:solidFill>
              <a:effectLst/>
              <a:latin typeface="Meiryo UI" panose="020B0604030504040204" pitchFamily="50" charset="-128"/>
              <a:ea typeface="Meiryo UI" panose="020B0604030504040204" pitchFamily="50" charset="-128"/>
              <a:cs typeface="+mn-cs"/>
            </a:rPr>
            <a:t>本体</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設定のうち、</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Proxy Server</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の指定ができません</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・同契約</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ID</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もしくはダッシュボード統合している</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において、</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アクセスポイント単位で</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Open Roaming</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の</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SSID</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を停波することはできません</a:t>
          </a:r>
          <a:endParaRPr kumimoji="1" lang="en-US" altLang="ja-JP" sz="1200" baseline="0">
            <a:solidFill>
              <a:schemeClr val="dk1"/>
            </a:solidFill>
            <a:effectLst/>
            <a:latin typeface="Meiryo UI" panose="020B0604030504040204" pitchFamily="50" charset="-128"/>
            <a:ea typeface="Meiryo UI" panose="020B0604030504040204" pitchFamily="50" charset="-128"/>
            <a:cs typeface="+mn-cs"/>
          </a:endParaRPr>
        </a:p>
        <a:p>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■設定作業について</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現在ご利用中の、</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と</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NW</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統合する場合、</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上記サービスを合わせて</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Open Roaming</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連携専用ダッシュボード環境へ移行します。</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①ダッシュボード環境移行のため、</a:t>
          </a:r>
          <a:r>
            <a:rPr kumimoji="1" lang="ja-JP" altLang="ja-JP" sz="1200" b="1" baseline="0">
              <a:solidFill>
                <a:schemeClr val="dk1"/>
              </a:solidFill>
              <a:effectLst/>
              <a:latin typeface="Meiryo UI" panose="020B0604030504040204" pitchFamily="50" charset="-128"/>
              <a:ea typeface="Meiryo UI" panose="020B0604030504040204" pitchFamily="50" charset="-128"/>
              <a:cs typeface="+mn-cs"/>
            </a:rPr>
            <a:t>通信断を伴う移行作業</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を実施します</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作業時間は数時間程度となります。（お客様環境によって前後します。）</a:t>
          </a:r>
          <a:endParaRPr kumimoji="1" lang="en-US" altLang="ja-JP" sz="1200" baseline="0">
            <a:solidFill>
              <a:schemeClr val="dk1"/>
            </a:solidFill>
            <a:effectLst/>
            <a:latin typeface="Meiryo UI" panose="020B0604030504040204" pitchFamily="50" charset="-128"/>
            <a:ea typeface="Meiryo UI" panose="020B0604030504040204" pitchFamily="50" charset="-128"/>
            <a:cs typeface="+mn-cs"/>
          </a:endParaRPr>
        </a:p>
        <a:p>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②事前準備のため、申し込み様式送付後、設定実施まで</a:t>
          </a:r>
          <a:r>
            <a:rPr kumimoji="1" lang="en-US" altLang="ja-JP" sz="1200" b="1" baseline="0">
              <a:solidFill>
                <a:schemeClr val="dk1"/>
              </a:solidFill>
              <a:effectLst/>
              <a:latin typeface="Meiryo UI" panose="020B0604030504040204" pitchFamily="50" charset="-128"/>
              <a:ea typeface="Meiryo UI" panose="020B0604030504040204" pitchFamily="50" charset="-128"/>
              <a:cs typeface="+mn-cs"/>
            </a:rPr>
            <a:t>10</a:t>
          </a:r>
          <a:r>
            <a:rPr kumimoji="1" lang="ja-JP" altLang="ja-JP" sz="1200" b="1" baseline="0">
              <a:solidFill>
                <a:schemeClr val="dk1"/>
              </a:solidFill>
              <a:effectLst/>
              <a:latin typeface="Meiryo UI" panose="020B0604030504040204" pitchFamily="50" charset="-128"/>
              <a:ea typeface="Meiryo UI" panose="020B0604030504040204" pitchFamily="50" charset="-128"/>
              <a:cs typeface="+mn-cs"/>
            </a:rPr>
            <a:t>営業日</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程度頂戴します。</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現在ご利用中の、</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と</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NW</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統合する場合ではなく、</a:t>
          </a:r>
          <a:r>
            <a:rPr kumimoji="1" lang="ja-JP" altLang="ja-JP" sz="1200">
              <a:solidFill>
                <a:schemeClr val="dk1"/>
              </a:solidFill>
              <a:effectLst/>
              <a:latin typeface="Meiryo UI" panose="020B0604030504040204" pitchFamily="50" charset="-128"/>
              <a:ea typeface="Meiryo UI" panose="020B0604030504040204" pitchFamily="50" charset="-128"/>
              <a:cs typeface="+mn-cs"/>
            </a:rPr>
            <a:t>新規申し込み時の設定であれば</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a:solidFill>
                <a:schemeClr val="dk1"/>
              </a:solidFill>
              <a:effectLst/>
              <a:latin typeface="Meiryo UI" panose="020B0604030504040204" pitchFamily="50" charset="-128"/>
              <a:ea typeface="Meiryo UI" panose="020B0604030504040204" pitchFamily="50" charset="-128"/>
              <a:cs typeface="+mn-cs"/>
            </a:rPr>
            <a:t>通常納期で対応可能です。</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③ご利用中のサービスにおいて特定の機能をご利用の場合、再設定のため以下の情報を合わせて</a:t>
          </a:r>
          <a:endParaRPr kumimoji="1" lang="en-US" altLang="ja-JP" sz="1200" baseline="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200"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ご提出下さい。</a:t>
          </a:r>
          <a:endParaRPr lang="ja-JP" altLang="ja-JP" sz="1200">
            <a:effectLst/>
            <a:latin typeface="Meiryo UI" panose="020B0604030504040204" pitchFamily="50" charset="-128"/>
            <a:ea typeface="Meiryo UI" panose="020B0604030504040204" pitchFamily="50" charset="-128"/>
          </a:endParaRPr>
        </a:p>
        <a:p>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1200" baseline="0">
              <a:solidFill>
                <a:schemeClr val="dk1"/>
              </a:solidFill>
              <a:effectLst/>
              <a:latin typeface="Meiryo UI" panose="020B0604030504040204" pitchFamily="50" charset="-128"/>
              <a:ea typeface="Meiryo UI" panose="020B0604030504040204" pitchFamily="50" charset="-128"/>
              <a:cs typeface="+mn-cs"/>
            </a:rPr>
            <a:t>ID/</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パスワードによるユーザー認証」をご利用中</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→本様式</a:t>
          </a:r>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en-US" sz="1200">
              <a:solidFill>
                <a:schemeClr val="dk1"/>
              </a:solidFill>
              <a:effectLst/>
              <a:latin typeface="Meiryo UI" panose="020B0604030504040204" pitchFamily="50" charset="-128"/>
              <a:ea typeface="Meiryo UI" panose="020B0604030504040204" pitchFamily="50" charset="-128"/>
              <a:cs typeface="+mn-cs"/>
            </a:rPr>
            <a:t>別紙⑤</a:t>
          </a:r>
          <a:r>
            <a:rPr kumimoji="1" lang="en-US" altLang="ja-JP" sz="1200">
              <a:solidFill>
                <a:schemeClr val="dk1"/>
              </a:solidFill>
              <a:effectLst/>
              <a:latin typeface="Meiryo UI" panose="020B0604030504040204" pitchFamily="50" charset="-128"/>
              <a:ea typeface="Meiryo UI" panose="020B0604030504040204" pitchFamily="50" charset="-128"/>
              <a:cs typeface="+mn-cs"/>
            </a:rPr>
            <a:t>-2】</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に</a:t>
          </a:r>
          <a:r>
            <a:rPr kumimoji="1" lang="en-US" altLang="ja-JP" sz="1200">
              <a:solidFill>
                <a:schemeClr val="dk1"/>
              </a:solidFill>
              <a:effectLst/>
              <a:latin typeface="Meiryo UI" panose="020B0604030504040204" pitchFamily="50" charset="-128"/>
              <a:ea typeface="Meiryo UI" panose="020B0604030504040204" pitchFamily="50" charset="-128"/>
              <a:cs typeface="+mn-cs"/>
            </a:rPr>
            <a:t>ID/</a:t>
          </a:r>
          <a:r>
            <a:rPr kumimoji="1" lang="ja-JP" altLang="ja-JP" sz="1200">
              <a:solidFill>
                <a:schemeClr val="dk1"/>
              </a:solidFill>
              <a:effectLst/>
              <a:latin typeface="Meiryo UI" panose="020B0604030504040204" pitchFamily="50" charset="-128"/>
              <a:ea typeface="Meiryo UI" panose="020B0604030504040204" pitchFamily="50" charset="-128"/>
              <a:cs typeface="+mn-cs"/>
            </a:rPr>
            <a:t>パスワード情報を記載ください</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a:solidFill>
                <a:schemeClr val="dk1"/>
              </a:solidFill>
              <a:effectLst/>
              <a:latin typeface="Meiryo UI" panose="020B0604030504040204" pitchFamily="50" charset="-128"/>
              <a:ea typeface="Meiryo UI" panose="020B0604030504040204" pitchFamily="50" charset="-128"/>
              <a:cs typeface="+mn-cs"/>
            </a:rPr>
            <a:t>　　●「外部</a:t>
          </a:r>
          <a:r>
            <a:rPr kumimoji="1" lang="en-US" altLang="ja-JP" sz="1200">
              <a:solidFill>
                <a:schemeClr val="dk1"/>
              </a:solidFill>
              <a:effectLst/>
              <a:latin typeface="Meiryo UI" panose="020B0604030504040204" pitchFamily="50" charset="-128"/>
              <a:ea typeface="Meiryo UI" panose="020B0604030504040204" pitchFamily="50" charset="-128"/>
              <a:cs typeface="+mn-cs"/>
            </a:rPr>
            <a:t>Radius</a:t>
          </a:r>
          <a:r>
            <a:rPr kumimoji="1" lang="ja-JP" altLang="ja-JP" sz="1200">
              <a:solidFill>
                <a:schemeClr val="dk1"/>
              </a:solidFill>
              <a:effectLst/>
              <a:latin typeface="Meiryo UI" panose="020B0604030504040204" pitchFamily="50" charset="-128"/>
              <a:ea typeface="Meiryo UI" panose="020B0604030504040204" pitchFamily="50" charset="-128"/>
              <a:cs typeface="+mn-cs"/>
            </a:rPr>
            <a:t>連携」ご利用中の</a:t>
          </a:r>
          <a:r>
            <a:rPr kumimoji="1" lang="en-US" altLang="ja-JP" sz="1200">
              <a:solidFill>
                <a:schemeClr val="dk1"/>
              </a:solidFill>
              <a:effectLst/>
              <a:latin typeface="Meiryo UI" panose="020B0604030504040204" pitchFamily="50" charset="-128"/>
              <a:ea typeface="Meiryo UI" panose="020B0604030504040204" pitchFamily="50" charset="-128"/>
              <a:cs typeface="+mn-cs"/>
            </a:rPr>
            <a:t>SSID</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がある</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a:solidFill>
                <a:schemeClr val="dk1"/>
              </a:solidFill>
              <a:effectLst/>
              <a:latin typeface="Meiryo UI" panose="020B0604030504040204" pitchFamily="50" charset="-128"/>
              <a:ea typeface="Meiryo UI" panose="020B0604030504040204" pitchFamily="50" charset="-128"/>
              <a:cs typeface="+mn-cs"/>
            </a:rPr>
            <a:t>　　　→本様式</a:t>
          </a:r>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en-US" sz="1200">
              <a:solidFill>
                <a:schemeClr val="dk1"/>
              </a:solidFill>
              <a:effectLst/>
              <a:latin typeface="Meiryo UI" panose="020B0604030504040204" pitchFamily="50" charset="-128"/>
              <a:ea typeface="Meiryo UI" panose="020B0604030504040204" pitchFamily="50" charset="-128"/>
              <a:cs typeface="+mn-cs"/>
            </a:rPr>
            <a:t>別紙⑦</a:t>
          </a:r>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a:solidFill>
                <a:schemeClr val="dk1"/>
              </a:solidFill>
              <a:effectLst/>
              <a:latin typeface="Meiryo UI" panose="020B0604030504040204" pitchFamily="50" charset="-128"/>
              <a:ea typeface="Meiryo UI" panose="020B0604030504040204" pitchFamily="50" charset="-128"/>
              <a:cs typeface="+mn-cs"/>
            </a:rPr>
            <a:t>を記載ください（シートをコピーいただき、別に記載ください）</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en-US" altLang="ja-JP" sz="120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a:solidFill>
                <a:schemeClr val="dk1"/>
              </a:solidFill>
              <a:effectLst/>
              <a:latin typeface="Meiryo UI" panose="020B0604030504040204" pitchFamily="50" charset="-128"/>
              <a:ea typeface="Meiryo UI" panose="020B0604030504040204" pitchFamily="50" charset="-128"/>
              <a:cs typeface="+mn-cs"/>
            </a:rPr>
            <a:t>　</a:t>
          </a:r>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ja-JP" sz="1200">
              <a:solidFill>
                <a:schemeClr val="dk1"/>
              </a:solidFill>
              <a:effectLst/>
              <a:latin typeface="Meiryo UI" panose="020B0604030504040204" pitchFamily="50" charset="-128"/>
              <a:ea typeface="Meiryo UI" panose="020B0604030504040204" pitchFamily="50" charset="-128"/>
              <a:cs typeface="+mn-cs"/>
            </a:rPr>
            <a:t>様式送付時のルール</a:t>
          </a:r>
          <a:r>
            <a:rPr kumimoji="1" lang="en-US" altLang="ja-JP" sz="120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a:solidFill>
                <a:schemeClr val="dk1"/>
              </a:solidFill>
              <a:effectLst/>
              <a:latin typeface="Meiryo UI" panose="020B0604030504040204" pitchFamily="50" charset="-128"/>
              <a:ea typeface="Meiryo UI" panose="020B0604030504040204" pitchFamily="50" charset="-128"/>
              <a:cs typeface="+mn-cs"/>
            </a:rPr>
            <a:t>　　　・上記③に該当する場合は、</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a:solidFill>
                <a:schemeClr val="dk1"/>
              </a:solidFill>
              <a:effectLst/>
              <a:latin typeface="Meiryo UI" panose="020B0604030504040204" pitchFamily="50" charset="-128"/>
              <a:ea typeface="Meiryo UI" panose="020B0604030504040204" pitchFamily="50" charset="-128"/>
              <a:cs typeface="+mn-cs"/>
            </a:rPr>
            <a:t>　　　　メール本文に設定を依頼するサービス名と設定依頼内容を記載ください。</a:t>
          </a:r>
          <a:endParaRPr lang="ja-JP" altLang="ja-JP" sz="1200">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aseline="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a:solidFill>
                <a:schemeClr val="dk1"/>
              </a:solidFill>
              <a:effectLst/>
              <a:latin typeface="Meiryo UI" panose="020B0604030504040204" pitchFamily="50" charset="-128"/>
              <a:ea typeface="Meiryo UI" panose="020B0604030504040204" pitchFamily="50" charset="-128"/>
              <a:cs typeface="+mn-cs"/>
            </a:rPr>
            <a:t>例）メール本文：</a:t>
          </a:r>
          <a:r>
            <a:rPr kumimoji="1" lang="en-US" altLang="ja-JP" sz="1200">
              <a:solidFill>
                <a:schemeClr val="dk1"/>
              </a:solidFill>
              <a:effectLst/>
              <a:latin typeface="Meiryo UI" panose="020B0604030504040204" pitchFamily="50" charset="-128"/>
              <a:ea typeface="Meiryo UI" panose="020B0604030504040204" pitchFamily="50" charset="-128"/>
              <a:cs typeface="+mn-cs"/>
            </a:rPr>
            <a:t>Open Roaming</a:t>
          </a:r>
          <a:r>
            <a:rPr kumimoji="1" lang="ja-JP" altLang="ja-JP" sz="1200">
              <a:solidFill>
                <a:schemeClr val="dk1"/>
              </a:solidFill>
              <a:effectLst/>
              <a:latin typeface="Meiryo UI" panose="020B0604030504040204" pitchFamily="50" charset="-128"/>
              <a:ea typeface="Meiryo UI" panose="020B0604030504040204" pitchFamily="50" charset="-128"/>
              <a:cs typeface="+mn-cs"/>
            </a:rPr>
            <a:t>利用に伴う</a:t>
          </a:r>
          <a:r>
            <a:rPr kumimoji="1" lang="en-US" altLang="ja-JP" sz="1200">
              <a:solidFill>
                <a:schemeClr val="dk1"/>
              </a:solidFill>
              <a:effectLst/>
              <a:latin typeface="Meiryo UI" panose="020B0604030504040204" pitchFamily="50" charset="-128"/>
              <a:ea typeface="Meiryo UI" panose="020B0604030504040204" pitchFamily="50" charset="-128"/>
              <a:cs typeface="+mn-cs"/>
            </a:rPr>
            <a:t>Wi-Fi</a:t>
          </a:r>
          <a:r>
            <a:rPr kumimoji="1" lang="ja-JP" altLang="ja-JP" sz="1200">
              <a:solidFill>
                <a:schemeClr val="dk1"/>
              </a:solidFill>
              <a:effectLst/>
              <a:latin typeface="Meiryo UI" panose="020B0604030504040204" pitchFamily="50" charset="-128"/>
              <a:ea typeface="Meiryo UI" panose="020B0604030504040204" pitchFamily="50" charset="-128"/>
              <a:cs typeface="+mn-cs"/>
            </a:rPr>
            <a:t>の</a:t>
          </a:r>
          <a:r>
            <a:rPr kumimoji="1" lang="en-US" altLang="ja-JP" sz="1200">
              <a:solidFill>
                <a:schemeClr val="dk1"/>
              </a:solidFill>
              <a:effectLst/>
              <a:latin typeface="Meiryo UI" panose="020B0604030504040204" pitchFamily="50" charset="-128"/>
              <a:ea typeface="Meiryo UI" panose="020B0604030504040204" pitchFamily="50" charset="-128"/>
              <a:cs typeface="+mn-cs"/>
            </a:rPr>
            <a:t>ID/</a:t>
          </a:r>
          <a:r>
            <a:rPr kumimoji="1" lang="ja-JP" altLang="ja-JP" sz="1200">
              <a:solidFill>
                <a:schemeClr val="dk1"/>
              </a:solidFill>
              <a:effectLst/>
              <a:latin typeface="Meiryo UI" panose="020B0604030504040204" pitchFamily="50" charset="-128"/>
              <a:ea typeface="Meiryo UI" panose="020B0604030504040204" pitchFamily="50" charset="-128"/>
              <a:cs typeface="+mn-cs"/>
            </a:rPr>
            <a:t>パスワードによるユーザー認証の</a:t>
          </a:r>
          <a:r>
            <a:rPr kumimoji="1" lang="ja-JP" altLang="en-US" sz="12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200">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a:solidFill>
                <a:schemeClr val="dk1"/>
              </a:solidFill>
              <a:effectLst/>
              <a:latin typeface="Meiryo UI" panose="020B0604030504040204" pitchFamily="50" charset="-128"/>
              <a:ea typeface="Meiryo UI" panose="020B0604030504040204" pitchFamily="50" charset="-128"/>
              <a:cs typeface="+mn-cs"/>
            </a:rPr>
            <a:t>再設定の依頼</a:t>
          </a:r>
          <a:endParaRPr lang="ja-JP" altLang="ja-JP" sz="1200">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114300</xdr:colOff>
      <xdr:row>13</xdr:row>
      <xdr:rowOff>350520</xdr:rowOff>
    </xdr:from>
    <xdr:to>
      <xdr:col>76</xdr:col>
      <xdr:colOff>68580</xdr:colOff>
      <xdr:row>17</xdr:row>
      <xdr:rowOff>22860</xdr:rowOff>
    </xdr:to>
    <xdr:sp macro="" textlink="" fLocksText="0">
      <xdr:nvSpPr>
        <xdr:cNvPr id="2" name="角丸四角形吹き出し 2">
          <a:extLst>
            <a:ext uri="{FF2B5EF4-FFF2-40B4-BE49-F238E27FC236}">
              <a16:creationId xmlns:a16="http://schemas.microsoft.com/office/drawing/2014/main" id="{00000000-0008-0000-1000-000002000000}"/>
            </a:ext>
          </a:extLst>
        </xdr:cNvPr>
        <xdr:cNvSpPr/>
      </xdr:nvSpPr>
      <xdr:spPr>
        <a:xfrm>
          <a:off x="10858500" y="2457450"/>
          <a:ext cx="4143375" cy="704850"/>
        </a:xfrm>
        <a:prstGeom prst="wedgeRoundRectCallout">
          <a:avLst>
            <a:gd name="adj1" fmla="val 26823"/>
            <a:gd name="adj2" fmla="val -142995"/>
            <a:gd name="adj3" fmla="val 16667"/>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FFFF00"/>
              </a:solidFill>
              <a:latin typeface="Meiryo UI" panose="020B0604030504040204" pitchFamily="50" charset="-128"/>
              <a:ea typeface="Meiryo UI" panose="020B0604030504040204" pitchFamily="50" charset="-128"/>
            </a:rPr>
            <a:t>AP</a:t>
          </a:r>
          <a:r>
            <a:rPr lang="ja-JP" altLang="en-US" sz="1100">
              <a:solidFill>
                <a:srgbClr val="FFFF00"/>
              </a:solidFill>
              <a:latin typeface="Meiryo UI" panose="020B0604030504040204" pitchFamily="50" charset="-128"/>
              <a:ea typeface="Meiryo UI" panose="020B0604030504040204" pitchFamily="50" charset="-128"/>
            </a:rPr>
            <a:t>本体裏面に記載されている</a:t>
          </a:r>
          <a:r>
            <a:rPr lang="en-US" altLang="ja-JP" sz="1100">
              <a:solidFill>
                <a:srgbClr val="FFFF00"/>
              </a:solidFill>
              <a:latin typeface="Meiryo UI" panose="020B0604030504040204" pitchFamily="50" charset="-128"/>
              <a:ea typeface="Meiryo UI" panose="020B0604030504040204" pitchFamily="50" charset="-128"/>
            </a:rPr>
            <a:t>
『S/N(N/S):』</a:t>
          </a:r>
          <a:r>
            <a:rPr lang="ja-JP" altLang="en-US" sz="1100">
              <a:solidFill>
                <a:srgbClr val="FFFF00"/>
              </a:solidFill>
              <a:latin typeface="Meiryo UI" panose="020B0604030504040204" pitchFamily="50" charset="-128"/>
              <a:ea typeface="Meiryo UI" panose="020B0604030504040204" pitchFamily="50" charset="-128"/>
            </a:rPr>
            <a:t>以降の</a:t>
          </a:r>
          <a:r>
            <a:rPr lang="en-US" altLang="ja-JP" sz="1100">
              <a:solidFill>
                <a:srgbClr val="FFFF00"/>
              </a:solidFill>
              <a:latin typeface="Meiryo UI" panose="020B0604030504040204" pitchFamily="50" charset="-128"/>
              <a:ea typeface="Meiryo UI" panose="020B0604030504040204" pitchFamily="50" charset="-128"/>
            </a:rPr>
            <a:t>12</a:t>
          </a:r>
          <a:r>
            <a:rPr lang="ja-JP" altLang="en-US" sz="1100">
              <a:solidFill>
                <a:srgbClr val="FFFF00"/>
              </a:solidFill>
              <a:latin typeface="Meiryo UI" panose="020B0604030504040204" pitchFamily="50" charset="-128"/>
              <a:ea typeface="Meiryo UI" panose="020B0604030504040204" pitchFamily="50" charset="-128"/>
            </a:rPr>
            <a:t>桁の英数字を記載してください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67235</xdr:colOff>
      <xdr:row>10</xdr:row>
      <xdr:rowOff>310645</xdr:rowOff>
    </xdr:from>
    <xdr:to>
      <xdr:col>29</xdr:col>
      <xdr:colOff>156882</xdr:colOff>
      <xdr:row>12</xdr:row>
      <xdr:rowOff>54154</xdr:rowOff>
    </xdr:to>
    <xdr:sp macro="" textlink="" fLocksText="0">
      <xdr:nvSpPr>
        <xdr:cNvPr id="2" name="右矢印 1">
          <a:extLst>
            <a:ext uri="{FF2B5EF4-FFF2-40B4-BE49-F238E27FC236}">
              <a16:creationId xmlns:a16="http://schemas.microsoft.com/office/drawing/2014/main" id="{00000000-0008-0000-1100-000002000000}"/>
            </a:ext>
          </a:extLst>
        </xdr:cNvPr>
        <xdr:cNvSpPr/>
      </xdr:nvSpPr>
      <xdr:spPr>
        <a:xfrm>
          <a:off x="5019675" y="2038350"/>
          <a:ext cx="657225" cy="3333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xdr:col>
      <xdr:colOff>84667</xdr:colOff>
      <xdr:row>14</xdr:row>
      <xdr:rowOff>95250</xdr:rowOff>
    </xdr:from>
    <xdr:to>
      <xdr:col>15</xdr:col>
      <xdr:colOff>52917</xdr:colOff>
      <xdr:row>16</xdr:row>
      <xdr:rowOff>84667</xdr:rowOff>
    </xdr:to>
    <xdr:sp macro="" textlink="" fLocksText="0">
      <xdr:nvSpPr>
        <xdr:cNvPr id="3" name="角丸四角形 2">
          <a:extLst>
            <a:ext uri="{FF2B5EF4-FFF2-40B4-BE49-F238E27FC236}">
              <a16:creationId xmlns:a16="http://schemas.microsoft.com/office/drawing/2014/main" id="{00000000-0008-0000-1100-000003000000}"/>
            </a:ext>
          </a:extLst>
        </xdr:cNvPr>
        <xdr:cNvSpPr/>
      </xdr:nvSpPr>
      <xdr:spPr>
        <a:xfrm>
          <a:off x="276225" y="2771775"/>
          <a:ext cx="2638425" cy="409575"/>
        </a:xfrm>
        <a:prstGeom prst="roundRect">
          <a:avLst/>
        </a:prstGeom>
      </xdr:spPr>
      <xdr:style>
        <a:lnRef idx="2">
          <a:schemeClr val="tx1">
            <a:shade val="50000"/>
          </a:schemeClr>
        </a:lnRef>
        <a:fillRef idx="1">
          <a:schemeClr val="tx1"/>
        </a:fillRef>
        <a:effectRef idx="0">
          <a:schemeClr val="tx1"/>
        </a:effectRef>
        <a:fontRef idx="minor">
          <a:schemeClr val="bg1"/>
        </a:fontRef>
      </xdr:style>
      <xdr:txBody>
        <a:bodyPr vertOverflow="clip" horzOverflow="clip" anchor="t"/>
        <a:lstStyle/>
        <a:p>
          <a:pPr algn="l"/>
          <a:r>
            <a:rPr lang="ja-JP" altLang="en-US" sz="1100"/>
            <a:t>数が多いときは下記をご使用ください</a:t>
          </a:r>
        </a:p>
      </xdr:txBody>
    </xdr:sp>
    <xdr:clientData/>
  </xdr:twoCellAnchor>
  <xdr:twoCellAnchor>
    <xdr:from>
      <xdr:col>1</xdr:col>
      <xdr:colOff>0</xdr:colOff>
      <xdr:row>5</xdr:row>
      <xdr:rowOff>95250</xdr:rowOff>
    </xdr:from>
    <xdr:to>
      <xdr:col>14</xdr:col>
      <xdr:colOff>158750</xdr:colOff>
      <xdr:row>7</xdr:row>
      <xdr:rowOff>42333</xdr:rowOff>
    </xdr:to>
    <xdr:sp macro="" textlink="" fLocksText="0">
      <xdr:nvSpPr>
        <xdr:cNvPr id="4" name="角丸四角形 3">
          <a:extLst>
            <a:ext uri="{FF2B5EF4-FFF2-40B4-BE49-F238E27FC236}">
              <a16:creationId xmlns:a16="http://schemas.microsoft.com/office/drawing/2014/main" id="{00000000-0008-0000-1100-000004000000}"/>
            </a:ext>
          </a:extLst>
        </xdr:cNvPr>
        <xdr:cNvSpPr/>
      </xdr:nvSpPr>
      <xdr:spPr>
        <a:xfrm>
          <a:off x="190500" y="904875"/>
          <a:ext cx="2638425" cy="228600"/>
        </a:xfrm>
        <a:prstGeom prst="roundRect">
          <a:avLst/>
        </a:prstGeom>
      </xdr:spPr>
      <xdr:style>
        <a:lnRef idx="2">
          <a:schemeClr val="tx1"/>
        </a:lnRef>
        <a:fillRef idx="1">
          <a:schemeClr val="bg1"/>
        </a:fillRef>
        <a:effectRef idx="0">
          <a:schemeClr val="tx1"/>
        </a:effectRef>
        <a:fontRef idx="minor">
          <a:schemeClr val="tx1"/>
        </a:fontRef>
      </xdr:style>
      <xdr:txBody>
        <a:bodyPr vertOverflow="clip" horzOverflow="clip" anchor="ctr"/>
        <a:lstStyle/>
        <a:p>
          <a:pPr algn="l"/>
          <a:r>
            <a:rPr lang="ja-JP" altLang="en-US" sz="1100">
              <a:latin typeface="HGP創英角ｺﾞｼｯｸUB" panose="020B0900000000000000" pitchFamily="50" charset="-128"/>
              <a:ea typeface="HGP創英角ｺﾞｼｯｸUB" panose="020B0900000000000000" pitchFamily="50" charset="-128"/>
            </a:rPr>
            <a:t>ダッシュボード上の</a:t>
          </a:r>
          <a:r>
            <a:rPr lang="en-US" altLang="ja-JP" sz="1100">
              <a:latin typeface="HGP創英角ｺﾞｼｯｸUB" panose="020B0900000000000000" pitchFamily="50" charset="-128"/>
              <a:ea typeface="HGP創英角ｺﾞｼｯｸUB" panose="020B0900000000000000" pitchFamily="50" charset="-128"/>
            </a:rPr>
            <a:t>NW</a:t>
          </a:r>
          <a:r>
            <a:rPr lang="ja-JP" altLang="en-US" sz="1100">
              <a:latin typeface="HGP創英角ｺﾞｼｯｸUB" panose="020B0900000000000000" pitchFamily="50" charset="-128"/>
              <a:ea typeface="HGP創英角ｺﾞｼｯｸUB" panose="020B0900000000000000" pitchFamily="50" charset="-128"/>
            </a:rPr>
            <a:t>名変更設定</a:t>
          </a:r>
        </a:p>
      </xdr:txBody>
    </xdr:sp>
    <xdr:clientData/>
  </xdr:twoCellAnchor>
  <xdr:twoCellAnchor>
    <xdr:from>
      <xdr:col>1</xdr:col>
      <xdr:colOff>0</xdr:colOff>
      <xdr:row>28</xdr:row>
      <xdr:rowOff>1</xdr:rowOff>
    </xdr:from>
    <xdr:to>
      <xdr:col>8</xdr:col>
      <xdr:colOff>31750</xdr:colOff>
      <xdr:row>29</xdr:row>
      <xdr:rowOff>42334</xdr:rowOff>
    </xdr:to>
    <xdr:sp macro="" textlink="" fLocksText="0">
      <xdr:nvSpPr>
        <xdr:cNvPr id="5" name="角丸四角形 4">
          <a:extLst>
            <a:ext uri="{FF2B5EF4-FFF2-40B4-BE49-F238E27FC236}">
              <a16:creationId xmlns:a16="http://schemas.microsoft.com/office/drawing/2014/main" id="{00000000-0008-0000-1100-000005000000}"/>
            </a:ext>
          </a:extLst>
        </xdr:cNvPr>
        <xdr:cNvSpPr/>
      </xdr:nvSpPr>
      <xdr:spPr>
        <a:xfrm>
          <a:off x="190500" y="5610225"/>
          <a:ext cx="1362075" cy="247650"/>
        </a:xfrm>
        <a:prstGeom prst="roundRect">
          <a:avLst/>
        </a:prstGeom>
      </xdr:spPr>
      <xdr:style>
        <a:lnRef idx="2">
          <a:schemeClr val="tx1"/>
        </a:lnRef>
        <a:fillRef idx="1">
          <a:schemeClr val="bg1"/>
        </a:fillRef>
        <a:effectRef idx="0">
          <a:schemeClr val="tx1"/>
        </a:effectRef>
        <a:fontRef idx="minor">
          <a:schemeClr val="tx1"/>
        </a:fontRef>
      </xdr:style>
      <xdr:txBody>
        <a:bodyPr vertOverflow="clip" horzOverflow="clip" anchor="ctr"/>
        <a:lstStyle/>
        <a:p>
          <a:pPr algn="l"/>
          <a:r>
            <a:rPr lang="en-US" altLang="ja-JP" sz="1100"/>
            <a:t>AP</a:t>
          </a:r>
          <a:r>
            <a:rPr lang="ja-JP" altLang="en-US" sz="1100"/>
            <a:t>名変更設定</a:t>
          </a:r>
        </a:p>
      </xdr:txBody>
    </xdr:sp>
    <xdr:clientData/>
  </xdr:twoCellAnchor>
  <xdr:twoCellAnchor>
    <xdr:from>
      <xdr:col>26</xdr:col>
      <xdr:colOff>67235</xdr:colOff>
      <xdr:row>33</xdr:row>
      <xdr:rowOff>14311</xdr:rowOff>
    </xdr:from>
    <xdr:to>
      <xdr:col>29</xdr:col>
      <xdr:colOff>156882</xdr:colOff>
      <xdr:row>35</xdr:row>
      <xdr:rowOff>11821</xdr:rowOff>
    </xdr:to>
    <xdr:sp macro="" textlink="" fLocksText="0">
      <xdr:nvSpPr>
        <xdr:cNvPr id="6" name="右矢印 5">
          <a:extLst>
            <a:ext uri="{FF2B5EF4-FFF2-40B4-BE49-F238E27FC236}">
              <a16:creationId xmlns:a16="http://schemas.microsoft.com/office/drawing/2014/main" id="{00000000-0008-0000-1100-000006000000}"/>
            </a:ext>
          </a:extLst>
        </xdr:cNvPr>
        <xdr:cNvSpPr/>
      </xdr:nvSpPr>
      <xdr:spPr>
        <a:xfrm>
          <a:off x="5019675" y="6677025"/>
          <a:ext cx="657225" cy="3333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xdr:col>
      <xdr:colOff>84667</xdr:colOff>
      <xdr:row>37</xdr:row>
      <xdr:rowOff>21167</xdr:rowOff>
    </xdr:from>
    <xdr:to>
      <xdr:col>15</xdr:col>
      <xdr:colOff>52917</xdr:colOff>
      <xdr:row>39</xdr:row>
      <xdr:rowOff>10583</xdr:rowOff>
    </xdr:to>
    <xdr:sp macro="" textlink="" fLocksText="0">
      <xdr:nvSpPr>
        <xdr:cNvPr id="7" name="角丸四角形 6">
          <a:extLst>
            <a:ext uri="{FF2B5EF4-FFF2-40B4-BE49-F238E27FC236}">
              <a16:creationId xmlns:a16="http://schemas.microsoft.com/office/drawing/2014/main" id="{00000000-0008-0000-1100-000007000000}"/>
            </a:ext>
          </a:extLst>
        </xdr:cNvPr>
        <xdr:cNvSpPr/>
      </xdr:nvSpPr>
      <xdr:spPr>
        <a:xfrm>
          <a:off x="276225" y="7410450"/>
          <a:ext cx="2638425" cy="409575"/>
        </a:xfrm>
        <a:prstGeom prst="roundRect">
          <a:avLst/>
        </a:prstGeom>
      </xdr:spPr>
      <xdr:style>
        <a:lnRef idx="2">
          <a:schemeClr val="tx1">
            <a:shade val="50000"/>
          </a:schemeClr>
        </a:lnRef>
        <a:fillRef idx="1">
          <a:schemeClr val="tx1"/>
        </a:fillRef>
        <a:effectRef idx="0">
          <a:schemeClr val="tx1"/>
        </a:effectRef>
        <a:fontRef idx="minor">
          <a:schemeClr val="bg1"/>
        </a:fontRef>
      </xdr:style>
      <xdr:txBody>
        <a:bodyPr vertOverflow="clip" horzOverflow="clip" anchor="ctr"/>
        <a:lstStyle/>
        <a:p>
          <a:pPr algn="ctr"/>
          <a:r>
            <a:rPr lang="ja-JP" altLang="en-US" sz="1100"/>
            <a:t>数が多いときは下記をご使用ください</a:t>
          </a:r>
        </a:p>
      </xdr:txBody>
    </xdr:sp>
    <xdr:clientData/>
  </xdr:twoCellAnchor>
  <xdr:twoCellAnchor>
    <xdr:from>
      <xdr:col>1</xdr:col>
      <xdr:colOff>84667</xdr:colOff>
      <xdr:row>14</xdr:row>
      <xdr:rowOff>95250</xdr:rowOff>
    </xdr:from>
    <xdr:to>
      <xdr:col>15</xdr:col>
      <xdr:colOff>52917</xdr:colOff>
      <xdr:row>16</xdr:row>
      <xdr:rowOff>84667</xdr:rowOff>
    </xdr:to>
    <xdr:sp macro="" textlink="" fLocksText="0">
      <xdr:nvSpPr>
        <xdr:cNvPr id="8" name="角丸四角形 7">
          <a:extLst>
            <a:ext uri="{FF2B5EF4-FFF2-40B4-BE49-F238E27FC236}">
              <a16:creationId xmlns:a16="http://schemas.microsoft.com/office/drawing/2014/main" id="{00000000-0008-0000-1100-000008000000}"/>
            </a:ext>
          </a:extLst>
        </xdr:cNvPr>
        <xdr:cNvSpPr/>
      </xdr:nvSpPr>
      <xdr:spPr>
        <a:xfrm>
          <a:off x="276225" y="2771775"/>
          <a:ext cx="2638425" cy="409575"/>
        </a:xfrm>
        <a:prstGeom prst="roundRect">
          <a:avLst/>
        </a:prstGeom>
      </xdr:spPr>
      <xdr:style>
        <a:lnRef idx="2">
          <a:schemeClr val="tx1">
            <a:shade val="50000"/>
          </a:schemeClr>
        </a:lnRef>
        <a:fillRef idx="1">
          <a:schemeClr val="tx1"/>
        </a:fillRef>
        <a:effectRef idx="0">
          <a:schemeClr val="tx1"/>
        </a:effectRef>
        <a:fontRef idx="minor">
          <a:schemeClr val="bg1"/>
        </a:fontRef>
      </xdr:style>
      <xdr:txBody>
        <a:bodyPr vertOverflow="clip" horzOverflow="clip" anchor="t"/>
        <a:lstStyle/>
        <a:p>
          <a:pPr algn="l"/>
          <a:r>
            <a:rPr lang="ja-JP" altLang="en-US" sz="1100"/>
            <a:t>数が多いときは下記をご使用ください</a:t>
          </a:r>
        </a:p>
      </xdr:txBody>
    </xdr:sp>
    <xdr:clientData/>
  </xdr:twoCellAnchor>
  <xdr:twoCellAnchor>
    <xdr:from>
      <xdr:col>1</xdr:col>
      <xdr:colOff>0</xdr:colOff>
      <xdr:row>28</xdr:row>
      <xdr:rowOff>1</xdr:rowOff>
    </xdr:from>
    <xdr:to>
      <xdr:col>8</xdr:col>
      <xdr:colOff>31750</xdr:colOff>
      <xdr:row>29</xdr:row>
      <xdr:rowOff>42334</xdr:rowOff>
    </xdr:to>
    <xdr:sp macro="" textlink="" fLocksText="0">
      <xdr:nvSpPr>
        <xdr:cNvPr id="9" name="角丸四角形 8">
          <a:extLst>
            <a:ext uri="{FF2B5EF4-FFF2-40B4-BE49-F238E27FC236}">
              <a16:creationId xmlns:a16="http://schemas.microsoft.com/office/drawing/2014/main" id="{00000000-0008-0000-1100-000009000000}"/>
            </a:ext>
          </a:extLst>
        </xdr:cNvPr>
        <xdr:cNvSpPr/>
      </xdr:nvSpPr>
      <xdr:spPr>
        <a:xfrm>
          <a:off x="190500" y="5610225"/>
          <a:ext cx="1362075" cy="247650"/>
        </a:xfrm>
        <a:prstGeom prst="roundRect">
          <a:avLst/>
        </a:prstGeom>
      </xdr:spPr>
      <xdr:style>
        <a:lnRef idx="2">
          <a:schemeClr val="tx1"/>
        </a:lnRef>
        <a:fillRef idx="1">
          <a:schemeClr val="bg1"/>
        </a:fillRef>
        <a:effectRef idx="0">
          <a:schemeClr val="tx1"/>
        </a:effectRef>
        <a:fontRef idx="minor">
          <a:schemeClr val="tx1"/>
        </a:fontRef>
      </xdr:style>
      <xdr:txBody>
        <a:bodyPr vertOverflow="clip" horzOverflow="clip" anchor="ctr"/>
        <a:lstStyle/>
        <a:p>
          <a:pPr algn="l"/>
          <a:r>
            <a:rPr lang="en-US" altLang="ja-JP" sz="1100">
              <a:latin typeface="HGP創英角ｺﾞｼｯｸUB" panose="020B0900000000000000" pitchFamily="50" charset="-128"/>
              <a:ea typeface="HGP創英角ｺﾞｼｯｸUB" panose="020B0900000000000000" pitchFamily="50" charset="-128"/>
            </a:rPr>
            <a:t>AP</a:t>
          </a:r>
          <a:r>
            <a:rPr lang="ja-JP" altLang="en-US" sz="1100">
              <a:latin typeface="HGP創英角ｺﾞｼｯｸUB" panose="020B0900000000000000" pitchFamily="50" charset="-128"/>
              <a:ea typeface="HGP創英角ｺﾞｼｯｸUB" panose="020B0900000000000000" pitchFamily="50" charset="-128"/>
            </a:rPr>
            <a:t>名変更設定</a:t>
          </a:r>
        </a:p>
      </xdr:txBody>
    </xdr:sp>
    <xdr:clientData/>
  </xdr:twoCellAnchor>
  <xdr:twoCellAnchor>
    <xdr:from>
      <xdr:col>26</xdr:col>
      <xdr:colOff>67235</xdr:colOff>
      <xdr:row>33</xdr:row>
      <xdr:rowOff>14311</xdr:rowOff>
    </xdr:from>
    <xdr:to>
      <xdr:col>29</xdr:col>
      <xdr:colOff>156882</xdr:colOff>
      <xdr:row>35</xdr:row>
      <xdr:rowOff>11821</xdr:rowOff>
    </xdr:to>
    <xdr:sp macro="" textlink="" fLocksText="0">
      <xdr:nvSpPr>
        <xdr:cNvPr id="10" name="右矢印 9">
          <a:extLst>
            <a:ext uri="{FF2B5EF4-FFF2-40B4-BE49-F238E27FC236}">
              <a16:creationId xmlns:a16="http://schemas.microsoft.com/office/drawing/2014/main" id="{00000000-0008-0000-1100-00000A000000}"/>
            </a:ext>
          </a:extLst>
        </xdr:cNvPr>
        <xdr:cNvSpPr/>
      </xdr:nvSpPr>
      <xdr:spPr>
        <a:xfrm>
          <a:off x="5019675" y="6677025"/>
          <a:ext cx="657225" cy="3333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xdr:col>
      <xdr:colOff>84667</xdr:colOff>
      <xdr:row>14</xdr:row>
      <xdr:rowOff>95250</xdr:rowOff>
    </xdr:from>
    <xdr:to>
      <xdr:col>15</xdr:col>
      <xdr:colOff>52917</xdr:colOff>
      <xdr:row>16</xdr:row>
      <xdr:rowOff>84667</xdr:rowOff>
    </xdr:to>
    <xdr:sp macro="" textlink="" fLocksText="0">
      <xdr:nvSpPr>
        <xdr:cNvPr id="11" name="角丸四角形 10">
          <a:extLst>
            <a:ext uri="{FF2B5EF4-FFF2-40B4-BE49-F238E27FC236}">
              <a16:creationId xmlns:a16="http://schemas.microsoft.com/office/drawing/2014/main" id="{00000000-0008-0000-1100-00000B000000}"/>
            </a:ext>
          </a:extLst>
        </xdr:cNvPr>
        <xdr:cNvSpPr/>
      </xdr:nvSpPr>
      <xdr:spPr>
        <a:xfrm>
          <a:off x="276225" y="2771775"/>
          <a:ext cx="2638425" cy="409575"/>
        </a:xfrm>
        <a:prstGeom prst="roundRect">
          <a:avLst/>
        </a:prstGeom>
      </xdr:spPr>
      <xdr:style>
        <a:lnRef idx="2">
          <a:schemeClr val="tx1">
            <a:shade val="50000"/>
          </a:schemeClr>
        </a:lnRef>
        <a:fillRef idx="1">
          <a:schemeClr val="tx1"/>
        </a:fillRef>
        <a:effectRef idx="0">
          <a:schemeClr val="tx1"/>
        </a:effectRef>
        <a:fontRef idx="minor">
          <a:schemeClr val="bg1"/>
        </a:fontRef>
      </xdr:style>
      <xdr:txBody>
        <a:bodyPr vertOverflow="clip" horzOverflow="clip" anchor="ctr"/>
        <a:lstStyle/>
        <a:p>
          <a:pPr algn="ctr"/>
          <a:r>
            <a:rPr lang="ja-JP" altLang="en-US" sz="1100">
              <a:latin typeface="HGP創英角ｺﾞｼｯｸUB" panose="020B0900000000000000" pitchFamily="50" charset="-128"/>
              <a:ea typeface="HGP創英角ｺﾞｼｯｸUB" panose="020B0900000000000000" pitchFamily="50" charset="-128"/>
            </a:rPr>
            <a:t>数が多いときは下記をご使用ください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mailto:sample@example.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J84"/>
  <sheetViews>
    <sheetView showGridLines="0" tabSelected="1" view="pageBreakPreview" zoomScale="85" zoomScaleNormal="100" zoomScaleSheetLayoutView="85" workbookViewId="0">
      <selection activeCell="H12" sqref="H12:AW13"/>
    </sheetView>
  </sheetViews>
  <sheetFormatPr defaultColWidth="9" defaultRowHeight="13.2"/>
  <cols>
    <col min="1" max="148" width="2.6640625" style="1" customWidth="1"/>
    <col min="149" max="16384" width="9" style="1"/>
  </cols>
  <sheetData>
    <row r="1" spans="1:51" ht="13.5" customHeight="1">
      <c r="A1" s="371"/>
      <c r="B1" s="486" t="s">
        <v>1094</v>
      </c>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371"/>
    </row>
    <row r="2" spans="1:51" ht="13.5" customHeight="1">
      <c r="A2" s="371"/>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371"/>
    </row>
    <row r="3" spans="1:51" ht="13.5" customHeight="1">
      <c r="A3" s="371"/>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371"/>
    </row>
    <row r="4" spans="1:51" ht="13.5" customHeight="1">
      <c r="A4" s="371"/>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371"/>
    </row>
    <row r="5" spans="1:51" ht="14.4">
      <c r="A5" s="371"/>
      <c r="B5" s="364" t="s">
        <v>290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89"/>
      <c r="AR5" s="371"/>
      <c r="AS5" s="371"/>
      <c r="AT5" s="371"/>
      <c r="AU5" s="371"/>
      <c r="AV5" s="371"/>
      <c r="AW5" s="371"/>
      <c r="AX5" s="371"/>
      <c r="AY5" s="390" t="s">
        <v>1169</v>
      </c>
    </row>
    <row r="6" spans="1:51" ht="14.4">
      <c r="A6" s="371"/>
      <c r="B6" s="364" t="s">
        <v>289</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91"/>
      <c r="AR6" s="371"/>
      <c r="AS6" s="371"/>
      <c r="AT6" s="371"/>
      <c r="AU6" s="371"/>
      <c r="AV6" s="371"/>
      <c r="AW6" s="371"/>
      <c r="AX6" s="371"/>
      <c r="AY6" s="371"/>
    </row>
    <row r="7" spans="1:51" ht="23.25" customHeight="1">
      <c r="A7" s="371"/>
      <c r="B7" s="392" t="s">
        <v>736</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row>
    <row r="8" spans="1:51" ht="43.05" customHeight="1">
      <c r="A8" s="371"/>
      <c r="B8" s="505" t="s">
        <v>1098</v>
      </c>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371"/>
      <c r="AY8" s="371"/>
    </row>
    <row r="9" spans="1:51" s="64" customFormat="1" ht="13.2" customHeight="1">
      <c r="A9" s="393"/>
      <c r="B9" s="423" t="s">
        <v>611</v>
      </c>
      <c r="C9" s="424"/>
      <c r="D9" s="424"/>
      <c r="E9" s="424"/>
      <c r="F9" s="424"/>
      <c r="G9" s="425"/>
      <c r="H9" s="429" t="s">
        <v>1095</v>
      </c>
      <c r="I9" s="430"/>
      <c r="J9" s="430"/>
      <c r="K9" s="430"/>
      <c r="L9" s="430"/>
      <c r="M9" s="430"/>
      <c r="N9" s="430"/>
      <c r="O9" s="430"/>
      <c r="P9" s="430"/>
      <c r="Q9" s="430"/>
      <c r="R9" s="430"/>
      <c r="S9" s="430"/>
      <c r="T9" s="430"/>
      <c r="U9" s="430"/>
      <c r="V9" s="430"/>
      <c r="W9" s="430"/>
      <c r="X9" s="430"/>
      <c r="Y9" s="431"/>
      <c r="Z9" s="503" t="s">
        <v>612</v>
      </c>
      <c r="AA9" s="503"/>
      <c r="AB9" s="503"/>
      <c r="AC9" s="503"/>
      <c r="AD9" s="503"/>
      <c r="AE9" s="503"/>
      <c r="AF9" s="503"/>
      <c r="AG9" s="504" t="s">
        <v>1096</v>
      </c>
      <c r="AH9" s="504"/>
      <c r="AI9" s="504"/>
      <c r="AJ9" s="504"/>
      <c r="AK9" s="504"/>
      <c r="AL9" s="504"/>
      <c r="AM9" s="504"/>
      <c r="AN9" s="504"/>
      <c r="AO9" s="504"/>
      <c r="AP9" s="504"/>
      <c r="AQ9" s="504"/>
      <c r="AR9" s="504"/>
      <c r="AS9" s="504"/>
      <c r="AT9" s="504"/>
      <c r="AU9" s="504"/>
      <c r="AV9" s="504"/>
      <c r="AW9" s="504"/>
      <c r="AX9" s="394"/>
      <c r="AY9" s="393"/>
    </row>
    <row r="10" spans="1:51" s="64" customFormat="1" ht="13.2" customHeight="1">
      <c r="A10" s="393"/>
      <c r="B10" s="426"/>
      <c r="C10" s="427"/>
      <c r="D10" s="427"/>
      <c r="E10" s="427"/>
      <c r="F10" s="427"/>
      <c r="G10" s="428"/>
      <c r="H10" s="432"/>
      <c r="I10" s="433"/>
      <c r="J10" s="433"/>
      <c r="K10" s="433"/>
      <c r="L10" s="433"/>
      <c r="M10" s="433"/>
      <c r="N10" s="433"/>
      <c r="O10" s="433"/>
      <c r="P10" s="433"/>
      <c r="Q10" s="433"/>
      <c r="R10" s="433"/>
      <c r="S10" s="433"/>
      <c r="T10" s="433"/>
      <c r="U10" s="433"/>
      <c r="V10" s="433"/>
      <c r="W10" s="433"/>
      <c r="X10" s="433"/>
      <c r="Y10" s="434"/>
      <c r="Z10" s="503"/>
      <c r="AA10" s="503"/>
      <c r="AB10" s="503"/>
      <c r="AC10" s="503"/>
      <c r="AD10" s="503"/>
      <c r="AE10" s="503"/>
      <c r="AF10" s="503"/>
      <c r="AG10" s="504"/>
      <c r="AH10" s="504"/>
      <c r="AI10" s="504"/>
      <c r="AJ10" s="504"/>
      <c r="AK10" s="504"/>
      <c r="AL10" s="504"/>
      <c r="AM10" s="504"/>
      <c r="AN10" s="504"/>
      <c r="AO10" s="504"/>
      <c r="AP10" s="504"/>
      <c r="AQ10" s="504"/>
      <c r="AR10" s="504"/>
      <c r="AS10" s="504"/>
      <c r="AT10" s="504"/>
      <c r="AU10" s="504"/>
      <c r="AV10" s="504"/>
      <c r="AW10" s="504"/>
      <c r="AX10" s="394"/>
      <c r="AY10" s="393"/>
    </row>
    <row r="11" spans="1:51" s="64" customFormat="1" ht="13.5" customHeight="1">
      <c r="A11" s="393"/>
      <c r="B11" s="498" t="s">
        <v>286</v>
      </c>
      <c r="C11" s="498"/>
      <c r="D11" s="498"/>
      <c r="E11" s="498"/>
      <c r="F11" s="498"/>
      <c r="G11" s="498"/>
      <c r="H11" s="481" t="s">
        <v>267</v>
      </c>
      <c r="I11" s="481"/>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395"/>
      <c r="AY11" s="395"/>
    </row>
    <row r="12" spans="1:51" s="64" customFormat="1">
      <c r="A12" s="393"/>
      <c r="B12" s="498"/>
      <c r="C12" s="498"/>
      <c r="D12" s="498"/>
      <c r="E12" s="498"/>
      <c r="F12" s="498"/>
      <c r="G12" s="498"/>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395"/>
      <c r="AY12" s="395"/>
    </row>
    <row r="13" spans="1:51" s="64" customFormat="1" ht="12.75" customHeight="1">
      <c r="A13" s="393"/>
      <c r="B13" s="498"/>
      <c r="C13" s="498"/>
      <c r="D13" s="498"/>
      <c r="E13" s="498"/>
      <c r="F13" s="498"/>
      <c r="G13" s="498"/>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395"/>
      <c r="AY13" s="395"/>
    </row>
    <row r="14" spans="1:51" s="82" customFormat="1" ht="21.6" customHeight="1">
      <c r="A14" s="389"/>
      <c r="B14" s="444" t="s">
        <v>285</v>
      </c>
      <c r="C14" s="444"/>
      <c r="D14" s="444"/>
      <c r="E14" s="444"/>
      <c r="F14" s="444"/>
      <c r="G14" s="444"/>
      <c r="H14" s="483"/>
      <c r="I14" s="483"/>
      <c r="J14" s="483"/>
      <c r="K14" s="483"/>
      <c r="L14" s="483"/>
      <c r="M14" s="483"/>
      <c r="N14" s="483"/>
      <c r="O14" s="483"/>
      <c r="P14" s="483"/>
      <c r="Q14" s="483"/>
      <c r="R14" s="483"/>
      <c r="S14" s="483"/>
      <c r="T14" s="483"/>
      <c r="U14" s="483"/>
      <c r="V14" s="483"/>
      <c r="W14" s="483"/>
      <c r="X14" s="483"/>
      <c r="Y14" s="483"/>
      <c r="Z14" s="444" t="s">
        <v>284</v>
      </c>
      <c r="AA14" s="444"/>
      <c r="AB14" s="444"/>
      <c r="AC14" s="444"/>
      <c r="AD14" s="444"/>
      <c r="AE14" s="444"/>
      <c r="AF14" s="444"/>
      <c r="AG14" s="444"/>
      <c r="AH14" s="479" t="s">
        <v>283</v>
      </c>
      <c r="AI14" s="479"/>
      <c r="AJ14" s="480"/>
      <c r="AK14" s="480"/>
      <c r="AL14" s="480"/>
      <c r="AM14" s="480"/>
      <c r="AN14" s="480"/>
      <c r="AO14" s="396" t="s">
        <v>282</v>
      </c>
      <c r="AP14" s="480"/>
      <c r="AQ14" s="480"/>
      <c r="AR14" s="480"/>
      <c r="AS14" s="396" t="s">
        <v>281</v>
      </c>
      <c r="AT14" s="480"/>
      <c r="AU14" s="480"/>
      <c r="AV14" s="480"/>
      <c r="AW14" s="396" t="s">
        <v>280</v>
      </c>
      <c r="AX14" s="395"/>
      <c r="AY14" s="395"/>
    </row>
    <row r="15" spans="1:51" s="82" customFormat="1" ht="21.6" customHeight="1">
      <c r="A15" s="389"/>
      <c r="B15" s="444" t="s">
        <v>1047</v>
      </c>
      <c r="C15" s="444"/>
      <c r="D15" s="444"/>
      <c r="E15" s="444"/>
      <c r="F15" s="444"/>
      <c r="G15" s="444"/>
      <c r="H15" s="485"/>
      <c r="I15" s="485"/>
      <c r="J15" s="485"/>
      <c r="K15" s="485"/>
      <c r="L15" s="485"/>
      <c r="M15" s="485"/>
      <c r="N15" s="485"/>
      <c r="O15" s="485"/>
      <c r="P15" s="485"/>
      <c r="Q15" s="485"/>
      <c r="R15" s="485"/>
      <c r="S15" s="485"/>
      <c r="T15" s="485"/>
      <c r="U15" s="485"/>
      <c r="V15" s="485"/>
      <c r="W15" s="485"/>
      <c r="X15" s="485"/>
      <c r="Y15" s="485"/>
      <c r="Z15" s="444" t="s">
        <v>1048</v>
      </c>
      <c r="AA15" s="444"/>
      <c r="AB15" s="444"/>
      <c r="AC15" s="444"/>
      <c r="AD15" s="444"/>
      <c r="AE15" s="444"/>
      <c r="AF15" s="444"/>
      <c r="AG15" s="444"/>
      <c r="AH15" s="480"/>
      <c r="AI15" s="480"/>
      <c r="AJ15" s="480"/>
      <c r="AK15" s="480"/>
      <c r="AL15" s="480"/>
      <c r="AM15" s="480"/>
      <c r="AN15" s="480"/>
      <c r="AO15" s="480"/>
      <c r="AP15" s="480"/>
      <c r="AQ15" s="480"/>
      <c r="AR15" s="480"/>
      <c r="AS15" s="480"/>
      <c r="AT15" s="480"/>
      <c r="AU15" s="480"/>
      <c r="AV15" s="480"/>
      <c r="AW15" s="480"/>
      <c r="AX15" s="395"/>
      <c r="AY15" s="395"/>
    </row>
    <row r="16" spans="1:51" s="82" customFormat="1">
      <c r="A16" s="389"/>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8"/>
      <c r="AI16" s="398"/>
      <c r="AJ16" s="398"/>
      <c r="AK16" s="398"/>
      <c r="AL16" s="398"/>
      <c r="AM16" s="398"/>
      <c r="AN16" s="398"/>
      <c r="AO16" s="398"/>
      <c r="AP16" s="398"/>
      <c r="AQ16" s="398"/>
      <c r="AR16" s="398"/>
      <c r="AS16" s="398"/>
      <c r="AT16" s="398"/>
      <c r="AU16" s="398"/>
      <c r="AV16" s="398"/>
      <c r="AW16" s="398"/>
      <c r="AX16" s="389"/>
      <c r="AY16" s="389"/>
    </row>
    <row r="17" spans="1:51" ht="9.6" customHeight="1">
      <c r="A17" s="371"/>
      <c r="B17" s="437" t="s">
        <v>237</v>
      </c>
      <c r="C17" s="437"/>
      <c r="D17" s="437"/>
      <c r="E17" s="437"/>
      <c r="F17" s="437"/>
      <c r="G17" s="437"/>
      <c r="H17" s="437"/>
      <c r="I17" s="437"/>
      <c r="J17" s="437"/>
      <c r="K17" s="437"/>
      <c r="L17" s="437"/>
      <c r="M17" s="437"/>
      <c r="N17" s="437"/>
      <c r="O17" s="437"/>
      <c r="P17" s="437"/>
      <c r="Q17" s="437"/>
      <c r="R17" s="487" t="s">
        <v>230</v>
      </c>
      <c r="S17" s="488"/>
      <c r="T17" s="488"/>
      <c r="U17" s="488"/>
      <c r="V17" s="488"/>
      <c r="W17" s="488"/>
      <c r="X17" s="488"/>
      <c r="Y17" s="488"/>
      <c r="Z17" s="488"/>
      <c r="AA17" s="488"/>
      <c r="AB17" s="488"/>
      <c r="AC17" s="489"/>
      <c r="AD17" s="435" t="s">
        <v>1097</v>
      </c>
      <c r="AE17" s="497"/>
      <c r="AF17" s="497"/>
      <c r="AG17" s="497"/>
      <c r="AH17" s="371"/>
      <c r="AI17" s="371"/>
      <c r="AJ17" s="399"/>
      <c r="AK17" s="399"/>
      <c r="AL17" s="399"/>
      <c r="AM17" s="399"/>
      <c r="AN17" s="399"/>
      <c r="AO17" s="399"/>
      <c r="AP17" s="399"/>
      <c r="AQ17" s="399"/>
      <c r="AR17" s="399"/>
      <c r="AS17" s="399"/>
      <c r="AT17" s="399"/>
      <c r="AU17" s="399"/>
      <c r="AV17" s="399"/>
      <c r="AW17" s="399"/>
      <c r="AX17" s="399"/>
      <c r="AY17" s="399"/>
    </row>
    <row r="18" spans="1:51" ht="9.6" customHeight="1">
      <c r="A18" s="371"/>
      <c r="B18" s="437"/>
      <c r="C18" s="437"/>
      <c r="D18" s="437"/>
      <c r="E18" s="437"/>
      <c r="F18" s="437"/>
      <c r="G18" s="437"/>
      <c r="H18" s="437"/>
      <c r="I18" s="437"/>
      <c r="J18" s="437"/>
      <c r="K18" s="437"/>
      <c r="L18" s="437"/>
      <c r="M18" s="437"/>
      <c r="N18" s="437"/>
      <c r="O18" s="437"/>
      <c r="P18" s="437"/>
      <c r="Q18" s="437"/>
      <c r="R18" s="490"/>
      <c r="S18" s="491"/>
      <c r="T18" s="491"/>
      <c r="U18" s="491"/>
      <c r="V18" s="491"/>
      <c r="W18" s="491"/>
      <c r="X18" s="491"/>
      <c r="Y18" s="491"/>
      <c r="Z18" s="491"/>
      <c r="AA18" s="491"/>
      <c r="AB18" s="491"/>
      <c r="AC18" s="492"/>
      <c r="AD18" s="497"/>
      <c r="AE18" s="497"/>
      <c r="AF18" s="497"/>
      <c r="AG18" s="497"/>
      <c r="AH18" s="371"/>
      <c r="AI18" s="371"/>
      <c r="AJ18" s="399"/>
      <c r="AK18" s="399"/>
      <c r="AL18" s="399"/>
      <c r="AM18" s="399"/>
      <c r="AN18" s="399"/>
      <c r="AO18" s="399"/>
      <c r="AP18" s="399"/>
      <c r="AQ18" s="399"/>
      <c r="AR18" s="399"/>
      <c r="AS18" s="399"/>
      <c r="AT18" s="399"/>
      <c r="AU18" s="399"/>
      <c r="AV18" s="399"/>
      <c r="AW18" s="399"/>
      <c r="AX18" s="399"/>
      <c r="AY18" s="399"/>
    </row>
    <row r="19" spans="1:51" ht="9.6" customHeight="1">
      <c r="A19" s="371"/>
      <c r="B19" s="496"/>
      <c r="C19" s="496"/>
      <c r="D19" s="496"/>
      <c r="E19" s="496"/>
      <c r="F19" s="496"/>
      <c r="G19" s="496"/>
      <c r="H19" s="496"/>
      <c r="I19" s="496"/>
      <c r="J19" s="496"/>
      <c r="K19" s="496"/>
      <c r="L19" s="496"/>
      <c r="M19" s="496"/>
      <c r="N19" s="496"/>
      <c r="O19" s="496"/>
      <c r="P19" s="496"/>
      <c r="Q19" s="496"/>
      <c r="R19" s="490"/>
      <c r="S19" s="491"/>
      <c r="T19" s="491"/>
      <c r="U19" s="491"/>
      <c r="V19" s="491"/>
      <c r="W19" s="491"/>
      <c r="X19" s="491"/>
      <c r="Y19" s="491"/>
      <c r="Z19" s="491"/>
      <c r="AA19" s="491"/>
      <c r="AB19" s="491"/>
      <c r="AC19" s="492"/>
      <c r="AD19" s="497"/>
      <c r="AE19" s="497"/>
      <c r="AF19" s="497"/>
      <c r="AG19" s="497"/>
      <c r="AH19" s="371"/>
      <c r="AI19" s="371"/>
      <c r="AJ19" s="399"/>
      <c r="AK19" s="399"/>
      <c r="AL19" s="399"/>
      <c r="AM19" s="399"/>
      <c r="AN19" s="399"/>
      <c r="AO19" s="399"/>
      <c r="AP19" s="399"/>
      <c r="AQ19" s="399"/>
      <c r="AR19" s="399"/>
      <c r="AS19" s="399"/>
      <c r="AT19" s="399"/>
      <c r="AU19" s="399"/>
      <c r="AV19" s="399"/>
      <c r="AW19" s="399"/>
      <c r="AX19" s="399"/>
      <c r="AY19" s="399"/>
    </row>
    <row r="20" spans="1:51" ht="9.6" customHeight="1">
      <c r="A20" s="371"/>
      <c r="B20" s="400"/>
      <c r="C20" s="401"/>
      <c r="D20" s="401"/>
      <c r="E20" s="401"/>
      <c r="F20" s="401"/>
      <c r="G20" s="401"/>
      <c r="H20" s="401"/>
      <c r="I20" s="437" t="s">
        <v>240</v>
      </c>
      <c r="J20" s="437"/>
      <c r="K20" s="437"/>
      <c r="L20" s="437"/>
      <c r="M20" s="437"/>
      <c r="N20" s="437"/>
      <c r="O20" s="437"/>
      <c r="P20" s="437"/>
      <c r="Q20" s="437"/>
      <c r="R20" s="490"/>
      <c r="S20" s="491"/>
      <c r="T20" s="491"/>
      <c r="U20" s="491"/>
      <c r="V20" s="491"/>
      <c r="W20" s="491"/>
      <c r="X20" s="491"/>
      <c r="Y20" s="491"/>
      <c r="Z20" s="491"/>
      <c r="AA20" s="491"/>
      <c r="AB20" s="491"/>
      <c r="AC20" s="492"/>
      <c r="AD20" s="497"/>
      <c r="AE20" s="497"/>
      <c r="AF20" s="497"/>
      <c r="AG20" s="497"/>
      <c r="AH20" s="371"/>
      <c r="AI20" s="371"/>
      <c r="AJ20" s="399"/>
      <c r="AK20" s="399"/>
      <c r="AL20" s="399"/>
      <c r="AM20" s="399"/>
      <c r="AN20" s="399"/>
      <c r="AO20" s="399"/>
      <c r="AP20" s="399"/>
      <c r="AQ20" s="399"/>
      <c r="AR20" s="399"/>
      <c r="AS20" s="399"/>
      <c r="AT20" s="399"/>
      <c r="AU20" s="399"/>
      <c r="AV20" s="399"/>
      <c r="AW20" s="399"/>
      <c r="AX20" s="399"/>
      <c r="AY20" s="399"/>
    </row>
    <row r="21" spans="1:51" ht="9.6" customHeight="1">
      <c r="A21" s="371"/>
      <c r="B21" s="400"/>
      <c r="C21" s="401"/>
      <c r="D21" s="401"/>
      <c r="E21" s="401"/>
      <c r="F21" s="401"/>
      <c r="G21" s="401"/>
      <c r="H21" s="401"/>
      <c r="I21" s="437"/>
      <c r="J21" s="437"/>
      <c r="K21" s="437"/>
      <c r="L21" s="437"/>
      <c r="M21" s="437"/>
      <c r="N21" s="437"/>
      <c r="O21" s="437"/>
      <c r="P21" s="437"/>
      <c r="Q21" s="437"/>
      <c r="R21" s="490"/>
      <c r="S21" s="491"/>
      <c r="T21" s="491"/>
      <c r="U21" s="491"/>
      <c r="V21" s="491"/>
      <c r="W21" s="491"/>
      <c r="X21" s="491"/>
      <c r="Y21" s="491"/>
      <c r="Z21" s="491"/>
      <c r="AA21" s="491"/>
      <c r="AB21" s="491"/>
      <c r="AC21" s="492"/>
      <c r="AD21" s="497"/>
      <c r="AE21" s="497"/>
      <c r="AF21" s="497"/>
      <c r="AG21" s="497"/>
      <c r="AH21" s="371"/>
      <c r="AI21" s="371"/>
      <c r="AJ21" s="399"/>
      <c r="AK21" s="399"/>
      <c r="AL21" s="399"/>
      <c r="AM21" s="399"/>
      <c r="AN21" s="399"/>
      <c r="AO21" s="399"/>
      <c r="AP21" s="399"/>
      <c r="AQ21" s="399"/>
      <c r="AR21" s="399"/>
      <c r="AS21" s="399"/>
      <c r="AT21" s="399"/>
      <c r="AU21" s="399"/>
      <c r="AV21" s="399"/>
      <c r="AW21" s="399"/>
      <c r="AX21" s="399"/>
      <c r="AY21" s="399"/>
    </row>
    <row r="22" spans="1:51" ht="9.6" customHeight="1">
      <c r="A22" s="371"/>
      <c r="B22" s="402"/>
      <c r="C22" s="403"/>
      <c r="D22" s="403"/>
      <c r="E22" s="403"/>
      <c r="F22" s="403"/>
      <c r="G22" s="403"/>
      <c r="H22" s="403"/>
      <c r="I22" s="437"/>
      <c r="J22" s="437"/>
      <c r="K22" s="437"/>
      <c r="L22" s="437"/>
      <c r="M22" s="437"/>
      <c r="N22" s="437"/>
      <c r="O22" s="437"/>
      <c r="P22" s="437"/>
      <c r="Q22" s="437"/>
      <c r="R22" s="493"/>
      <c r="S22" s="494"/>
      <c r="T22" s="494"/>
      <c r="U22" s="494"/>
      <c r="V22" s="494"/>
      <c r="W22" s="494"/>
      <c r="X22" s="494"/>
      <c r="Y22" s="494"/>
      <c r="Z22" s="494"/>
      <c r="AA22" s="494"/>
      <c r="AB22" s="494"/>
      <c r="AC22" s="495"/>
      <c r="AD22" s="497"/>
      <c r="AE22" s="497"/>
      <c r="AF22" s="497"/>
      <c r="AG22" s="497"/>
      <c r="AH22" s="371"/>
      <c r="AI22" s="371"/>
      <c r="AJ22" s="399"/>
      <c r="AK22" s="399"/>
      <c r="AL22" s="399"/>
      <c r="AM22" s="399"/>
      <c r="AN22" s="399"/>
      <c r="AO22" s="399"/>
      <c r="AP22" s="399"/>
      <c r="AQ22" s="399"/>
      <c r="AR22" s="399"/>
      <c r="AS22" s="399"/>
      <c r="AT22" s="399"/>
      <c r="AU22" s="399"/>
      <c r="AV22" s="399"/>
      <c r="AW22" s="399"/>
      <c r="AX22" s="399"/>
      <c r="AY22" s="399"/>
    </row>
    <row r="23" spans="1:51" ht="14.25" customHeight="1">
      <c r="A23" s="371"/>
      <c r="B23" s="502" t="s">
        <v>830</v>
      </c>
      <c r="C23" s="502"/>
      <c r="D23" s="502"/>
      <c r="E23" s="502"/>
      <c r="F23" s="502"/>
      <c r="G23" s="502"/>
      <c r="H23" s="502"/>
      <c r="I23" s="502"/>
      <c r="J23" s="502"/>
      <c r="K23" s="502"/>
      <c r="L23" s="502"/>
      <c r="M23" s="502"/>
      <c r="N23" s="502"/>
      <c r="O23" s="502"/>
      <c r="P23" s="502"/>
      <c r="Q23" s="502"/>
      <c r="R23" s="484" t="s">
        <v>828</v>
      </c>
      <c r="S23" s="484"/>
      <c r="T23" s="484"/>
      <c r="U23" s="484"/>
      <c r="V23" s="484"/>
      <c r="W23" s="484"/>
      <c r="X23" s="484"/>
      <c r="Y23" s="484"/>
      <c r="Z23" s="484"/>
      <c r="AA23" s="484"/>
      <c r="AB23" s="484"/>
      <c r="AC23" s="484"/>
      <c r="AD23" s="447" t="str">
        <f>IF(別紙①!B12&lt;&gt;"","有","")</f>
        <v/>
      </c>
      <c r="AE23" s="448"/>
      <c r="AF23" s="448"/>
      <c r="AG23" s="449"/>
      <c r="AH23" s="371"/>
      <c r="AI23" s="371"/>
      <c r="AJ23" s="399"/>
      <c r="AK23" s="399"/>
      <c r="AL23" s="399"/>
      <c r="AM23" s="399"/>
      <c r="AN23" s="399"/>
      <c r="AO23" s="399"/>
      <c r="AP23" s="399"/>
      <c r="AQ23" s="399"/>
      <c r="AR23" s="399"/>
      <c r="AS23" s="399"/>
      <c r="AT23" s="399"/>
      <c r="AU23" s="399"/>
      <c r="AV23" s="399"/>
      <c r="AW23" s="399"/>
      <c r="AX23" s="399"/>
      <c r="AY23" s="399"/>
    </row>
    <row r="24" spans="1:51" ht="14.25" customHeight="1">
      <c r="A24" s="371"/>
      <c r="B24" s="502"/>
      <c r="C24" s="502"/>
      <c r="D24" s="502"/>
      <c r="E24" s="502"/>
      <c r="F24" s="502"/>
      <c r="G24" s="502"/>
      <c r="H24" s="502"/>
      <c r="I24" s="502"/>
      <c r="J24" s="502"/>
      <c r="K24" s="502"/>
      <c r="L24" s="502"/>
      <c r="M24" s="502"/>
      <c r="N24" s="502"/>
      <c r="O24" s="502"/>
      <c r="P24" s="502"/>
      <c r="Q24" s="502"/>
      <c r="R24" s="484"/>
      <c r="S24" s="484"/>
      <c r="T24" s="484"/>
      <c r="U24" s="484"/>
      <c r="V24" s="484"/>
      <c r="W24" s="484"/>
      <c r="X24" s="484"/>
      <c r="Y24" s="484"/>
      <c r="Z24" s="484"/>
      <c r="AA24" s="484"/>
      <c r="AB24" s="484"/>
      <c r="AC24" s="484"/>
      <c r="AD24" s="450"/>
      <c r="AE24" s="451"/>
      <c r="AF24" s="451"/>
      <c r="AG24" s="452"/>
      <c r="AH24" s="371"/>
      <c r="AI24" s="371"/>
      <c r="AJ24" s="399"/>
      <c r="AK24" s="399"/>
      <c r="AL24" s="399"/>
      <c r="AM24" s="399"/>
      <c r="AN24" s="399"/>
      <c r="AO24" s="399"/>
      <c r="AP24" s="399"/>
      <c r="AQ24" s="399"/>
      <c r="AR24" s="399"/>
      <c r="AS24" s="399"/>
      <c r="AT24" s="399"/>
      <c r="AU24" s="399"/>
      <c r="AV24" s="399"/>
      <c r="AW24" s="399"/>
      <c r="AX24" s="399"/>
      <c r="AY24" s="399"/>
    </row>
    <row r="25" spans="1:51" ht="14.25" customHeight="1">
      <c r="A25" s="371"/>
      <c r="B25" s="502"/>
      <c r="C25" s="502"/>
      <c r="D25" s="502"/>
      <c r="E25" s="502"/>
      <c r="F25" s="502"/>
      <c r="G25" s="502"/>
      <c r="H25" s="502"/>
      <c r="I25" s="502"/>
      <c r="J25" s="502"/>
      <c r="K25" s="502"/>
      <c r="L25" s="502"/>
      <c r="M25" s="502"/>
      <c r="N25" s="502"/>
      <c r="O25" s="502"/>
      <c r="P25" s="502"/>
      <c r="Q25" s="502"/>
      <c r="R25" s="484"/>
      <c r="S25" s="484"/>
      <c r="T25" s="484"/>
      <c r="U25" s="484"/>
      <c r="V25" s="484"/>
      <c r="W25" s="484"/>
      <c r="X25" s="484"/>
      <c r="Y25" s="484"/>
      <c r="Z25" s="484"/>
      <c r="AA25" s="484"/>
      <c r="AB25" s="484"/>
      <c r="AC25" s="484"/>
      <c r="AD25" s="453"/>
      <c r="AE25" s="454"/>
      <c r="AF25" s="454"/>
      <c r="AG25" s="455"/>
      <c r="AH25" s="371"/>
      <c r="AI25" s="371"/>
      <c r="AJ25" s="399"/>
      <c r="AK25" s="399"/>
      <c r="AL25" s="399"/>
      <c r="AM25" s="399"/>
      <c r="AN25" s="399"/>
      <c r="AO25" s="399"/>
      <c r="AP25" s="399"/>
      <c r="AQ25" s="399"/>
      <c r="AR25" s="399"/>
      <c r="AS25" s="399"/>
      <c r="AT25" s="399"/>
      <c r="AU25" s="399"/>
      <c r="AV25" s="399"/>
      <c r="AW25" s="399"/>
      <c r="AX25" s="399"/>
      <c r="AY25" s="399"/>
    </row>
    <row r="26" spans="1:51" ht="14.25" customHeight="1">
      <c r="A26" s="371"/>
      <c r="B26" s="502" t="s">
        <v>831</v>
      </c>
      <c r="C26" s="502"/>
      <c r="D26" s="502"/>
      <c r="E26" s="502"/>
      <c r="F26" s="502"/>
      <c r="G26" s="502"/>
      <c r="H26" s="502"/>
      <c r="I26" s="502"/>
      <c r="J26" s="502"/>
      <c r="K26" s="502"/>
      <c r="L26" s="502"/>
      <c r="M26" s="502"/>
      <c r="N26" s="502"/>
      <c r="O26" s="502"/>
      <c r="P26" s="502"/>
      <c r="Q26" s="502"/>
      <c r="R26" s="484" t="s">
        <v>829</v>
      </c>
      <c r="S26" s="484"/>
      <c r="T26" s="484"/>
      <c r="U26" s="484"/>
      <c r="V26" s="484"/>
      <c r="W26" s="484"/>
      <c r="X26" s="484"/>
      <c r="Y26" s="484"/>
      <c r="Z26" s="484"/>
      <c r="AA26" s="484"/>
      <c r="AB26" s="484"/>
      <c r="AC26" s="484"/>
      <c r="AD26" s="447" t="str">
        <f>IF(OR(別紙②!M12&lt;&gt;"",別紙②!M15&lt;&gt;"",別紙②!P14&lt;&gt;"",別紙②!AL15&lt;&gt;"",別紙②!H18&lt;&gt;"",別紙②!K17&lt;&gt;""),"有","")</f>
        <v/>
      </c>
      <c r="AE26" s="448"/>
      <c r="AF26" s="448"/>
      <c r="AG26" s="449"/>
      <c r="AH26" s="371"/>
      <c r="AI26" s="371"/>
      <c r="AJ26" s="399"/>
      <c r="AK26" s="399"/>
      <c r="AL26" s="399"/>
      <c r="AM26" s="399"/>
      <c r="AN26" s="399"/>
      <c r="AO26" s="399"/>
      <c r="AP26" s="399"/>
      <c r="AQ26" s="399"/>
      <c r="AR26" s="399"/>
      <c r="AS26" s="399"/>
      <c r="AT26" s="399"/>
      <c r="AU26" s="399"/>
      <c r="AV26" s="399"/>
      <c r="AW26" s="399"/>
      <c r="AX26" s="399"/>
      <c r="AY26" s="399"/>
    </row>
    <row r="27" spans="1:51" ht="14.25" customHeight="1">
      <c r="A27" s="371"/>
      <c r="B27" s="502"/>
      <c r="C27" s="502"/>
      <c r="D27" s="502"/>
      <c r="E27" s="502"/>
      <c r="F27" s="502"/>
      <c r="G27" s="502"/>
      <c r="H27" s="502"/>
      <c r="I27" s="502"/>
      <c r="J27" s="502"/>
      <c r="K27" s="502"/>
      <c r="L27" s="502"/>
      <c r="M27" s="502"/>
      <c r="N27" s="502"/>
      <c r="O27" s="502"/>
      <c r="P27" s="502"/>
      <c r="Q27" s="502"/>
      <c r="R27" s="484"/>
      <c r="S27" s="484"/>
      <c r="T27" s="484"/>
      <c r="U27" s="484"/>
      <c r="V27" s="484"/>
      <c r="W27" s="484"/>
      <c r="X27" s="484"/>
      <c r="Y27" s="484"/>
      <c r="Z27" s="484"/>
      <c r="AA27" s="484"/>
      <c r="AB27" s="484"/>
      <c r="AC27" s="484"/>
      <c r="AD27" s="450"/>
      <c r="AE27" s="451"/>
      <c r="AF27" s="451"/>
      <c r="AG27" s="452"/>
      <c r="AH27" s="371"/>
      <c r="AI27" s="371"/>
      <c r="AJ27" s="399"/>
      <c r="AK27" s="399"/>
      <c r="AL27" s="399"/>
      <c r="AM27" s="399"/>
      <c r="AN27" s="399"/>
      <c r="AO27" s="399"/>
      <c r="AP27" s="399"/>
      <c r="AQ27" s="399"/>
      <c r="AR27" s="399"/>
      <c r="AS27" s="399"/>
      <c r="AT27" s="399"/>
      <c r="AU27" s="399"/>
      <c r="AV27" s="399"/>
      <c r="AW27" s="399"/>
      <c r="AX27" s="399"/>
      <c r="AY27" s="399"/>
    </row>
    <row r="28" spans="1:51" ht="14.25" customHeight="1">
      <c r="A28" s="371"/>
      <c r="B28" s="502"/>
      <c r="C28" s="502"/>
      <c r="D28" s="502"/>
      <c r="E28" s="502"/>
      <c r="F28" s="502"/>
      <c r="G28" s="502"/>
      <c r="H28" s="502"/>
      <c r="I28" s="502"/>
      <c r="J28" s="502"/>
      <c r="K28" s="502"/>
      <c r="L28" s="502"/>
      <c r="M28" s="502"/>
      <c r="N28" s="502"/>
      <c r="O28" s="502"/>
      <c r="P28" s="502"/>
      <c r="Q28" s="502"/>
      <c r="R28" s="484"/>
      <c r="S28" s="484"/>
      <c r="T28" s="484"/>
      <c r="U28" s="484"/>
      <c r="V28" s="484"/>
      <c r="W28" s="484"/>
      <c r="X28" s="484"/>
      <c r="Y28" s="484"/>
      <c r="Z28" s="484"/>
      <c r="AA28" s="484"/>
      <c r="AB28" s="484"/>
      <c r="AC28" s="484"/>
      <c r="AD28" s="453"/>
      <c r="AE28" s="454"/>
      <c r="AF28" s="454"/>
      <c r="AG28" s="455"/>
      <c r="AH28" s="371"/>
      <c r="AI28" s="371"/>
      <c r="AJ28" s="399"/>
      <c r="AK28" s="399"/>
      <c r="AL28" s="399"/>
      <c r="AM28" s="399"/>
      <c r="AN28" s="399"/>
      <c r="AO28" s="399"/>
      <c r="AP28" s="399"/>
      <c r="AQ28" s="399"/>
      <c r="AR28" s="399"/>
      <c r="AS28" s="399"/>
      <c r="AT28" s="399"/>
      <c r="AU28" s="399"/>
      <c r="AV28" s="399"/>
      <c r="AW28" s="399"/>
      <c r="AX28" s="399"/>
      <c r="AY28" s="399"/>
    </row>
    <row r="29" spans="1:51" ht="14.25" customHeight="1">
      <c r="A29" s="371"/>
      <c r="B29" s="476" t="s">
        <v>826</v>
      </c>
      <c r="C29" s="476"/>
      <c r="D29" s="476"/>
      <c r="E29" s="476"/>
      <c r="F29" s="476"/>
      <c r="G29" s="476"/>
      <c r="H29" s="476"/>
      <c r="I29" s="476"/>
      <c r="J29" s="476"/>
      <c r="K29" s="476"/>
      <c r="L29" s="476"/>
      <c r="M29" s="476"/>
      <c r="N29" s="476"/>
      <c r="O29" s="476"/>
      <c r="P29" s="476"/>
      <c r="Q29" s="476"/>
      <c r="R29" s="447" t="s">
        <v>1103</v>
      </c>
      <c r="S29" s="448"/>
      <c r="T29" s="448"/>
      <c r="U29" s="448"/>
      <c r="V29" s="448"/>
      <c r="W29" s="448"/>
      <c r="X29" s="448"/>
      <c r="Y29" s="448"/>
      <c r="Z29" s="448"/>
      <c r="AA29" s="448"/>
      <c r="AB29" s="448"/>
      <c r="AC29" s="449"/>
      <c r="AD29" s="499" t="str">
        <f>IF(OR(COUNTIF(別紙③!AG16:AG50,"■"),別紙③!AF62&lt;&gt;""),"有","")</f>
        <v/>
      </c>
      <c r="AE29" s="457"/>
      <c r="AF29" s="457"/>
      <c r="AG29" s="458"/>
      <c r="AH29" s="371"/>
      <c r="AI29" s="371"/>
      <c r="AJ29" s="399"/>
      <c r="AK29" s="399"/>
      <c r="AL29" s="399"/>
      <c r="AM29" s="399"/>
      <c r="AN29" s="399"/>
      <c r="AO29" s="399"/>
      <c r="AP29" s="399"/>
      <c r="AQ29" s="399"/>
      <c r="AR29" s="399"/>
      <c r="AS29" s="399"/>
      <c r="AT29" s="399"/>
      <c r="AU29" s="399"/>
      <c r="AV29" s="399"/>
      <c r="AW29" s="399"/>
      <c r="AX29" s="399"/>
      <c r="AY29" s="399"/>
    </row>
    <row r="30" spans="1:51" ht="14.25" customHeight="1">
      <c r="A30" s="371"/>
      <c r="B30" s="476"/>
      <c r="C30" s="476"/>
      <c r="D30" s="476"/>
      <c r="E30" s="476"/>
      <c r="F30" s="476"/>
      <c r="G30" s="476"/>
      <c r="H30" s="476"/>
      <c r="I30" s="476"/>
      <c r="J30" s="476"/>
      <c r="K30" s="476"/>
      <c r="L30" s="476"/>
      <c r="M30" s="476"/>
      <c r="N30" s="476"/>
      <c r="O30" s="476"/>
      <c r="P30" s="476"/>
      <c r="Q30" s="476"/>
      <c r="R30" s="450"/>
      <c r="S30" s="451"/>
      <c r="T30" s="451"/>
      <c r="U30" s="451"/>
      <c r="V30" s="451"/>
      <c r="W30" s="451"/>
      <c r="X30" s="451"/>
      <c r="Y30" s="451"/>
      <c r="Z30" s="451"/>
      <c r="AA30" s="451"/>
      <c r="AB30" s="451"/>
      <c r="AC30" s="452"/>
      <c r="AD30" s="500"/>
      <c r="AE30" s="459"/>
      <c r="AF30" s="459"/>
      <c r="AG30" s="461"/>
      <c r="AH30" s="371"/>
      <c r="AI30" s="371"/>
      <c r="AJ30" s="399"/>
      <c r="AK30" s="399"/>
      <c r="AL30" s="399"/>
      <c r="AM30" s="399"/>
      <c r="AN30" s="399"/>
      <c r="AO30" s="399"/>
      <c r="AP30" s="399"/>
      <c r="AQ30" s="399"/>
      <c r="AR30" s="399"/>
      <c r="AS30" s="399"/>
      <c r="AT30" s="399"/>
      <c r="AU30" s="399"/>
      <c r="AV30" s="399"/>
      <c r="AW30" s="399"/>
      <c r="AX30" s="399"/>
      <c r="AY30" s="399"/>
    </row>
    <row r="31" spans="1:51" ht="14.25" customHeight="1">
      <c r="A31" s="371"/>
      <c r="B31" s="476"/>
      <c r="C31" s="476"/>
      <c r="D31" s="476"/>
      <c r="E31" s="476"/>
      <c r="F31" s="476"/>
      <c r="G31" s="476"/>
      <c r="H31" s="476"/>
      <c r="I31" s="476"/>
      <c r="J31" s="476"/>
      <c r="K31" s="476"/>
      <c r="L31" s="476"/>
      <c r="M31" s="476"/>
      <c r="N31" s="476"/>
      <c r="O31" s="476"/>
      <c r="P31" s="476"/>
      <c r="Q31" s="476"/>
      <c r="R31" s="453"/>
      <c r="S31" s="454"/>
      <c r="T31" s="454"/>
      <c r="U31" s="454"/>
      <c r="V31" s="454"/>
      <c r="W31" s="454"/>
      <c r="X31" s="454"/>
      <c r="Y31" s="454"/>
      <c r="Z31" s="454"/>
      <c r="AA31" s="454"/>
      <c r="AB31" s="454"/>
      <c r="AC31" s="455"/>
      <c r="AD31" s="501"/>
      <c r="AE31" s="462"/>
      <c r="AF31" s="462"/>
      <c r="AG31" s="463"/>
      <c r="AH31" s="371"/>
      <c r="AI31" s="371"/>
      <c r="AJ31" s="399"/>
      <c r="AK31" s="399"/>
      <c r="AL31" s="399"/>
      <c r="AM31" s="399"/>
      <c r="AN31" s="399"/>
      <c r="AO31" s="399"/>
      <c r="AP31" s="399"/>
      <c r="AQ31" s="399"/>
      <c r="AR31" s="399"/>
      <c r="AS31" s="399"/>
      <c r="AT31" s="399"/>
      <c r="AU31" s="399"/>
      <c r="AV31" s="399"/>
      <c r="AW31" s="399"/>
      <c r="AX31" s="399"/>
      <c r="AY31" s="399"/>
    </row>
    <row r="32" spans="1:51" ht="14.25" customHeight="1">
      <c r="A32" s="371"/>
      <c r="B32" s="438" t="s">
        <v>827</v>
      </c>
      <c r="C32" s="439"/>
      <c r="D32" s="439"/>
      <c r="E32" s="439"/>
      <c r="F32" s="439"/>
      <c r="G32" s="439"/>
      <c r="H32" s="439"/>
      <c r="I32" s="439"/>
      <c r="J32" s="439"/>
      <c r="K32" s="439"/>
      <c r="L32" s="439"/>
      <c r="M32" s="439"/>
      <c r="N32" s="439"/>
      <c r="O32" s="439"/>
      <c r="P32" s="439"/>
      <c r="Q32" s="440"/>
      <c r="R32" s="499" t="s">
        <v>1102</v>
      </c>
      <c r="S32" s="457"/>
      <c r="T32" s="457"/>
      <c r="U32" s="457"/>
      <c r="V32" s="457"/>
      <c r="W32" s="457"/>
      <c r="X32" s="457"/>
      <c r="Y32" s="457"/>
      <c r="Z32" s="457"/>
      <c r="AA32" s="457"/>
      <c r="AB32" s="457"/>
      <c r="AC32" s="458"/>
      <c r="AD32" s="447" t="str">
        <f>IF(COUNTIF(別紙④!B12,""),"","有")</f>
        <v/>
      </c>
      <c r="AE32" s="448"/>
      <c r="AF32" s="448"/>
      <c r="AG32" s="449"/>
      <c r="AH32" s="371"/>
      <c r="AI32" s="371"/>
      <c r="AJ32" s="399"/>
      <c r="AK32" s="399"/>
      <c r="AL32" s="399"/>
      <c r="AM32" s="399"/>
      <c r="AN32" s="399"/>
      <c r="AO32" s="399"/>
      <c r="AP32" s="399"/>
      <c r="AQ32" s="399"/>
      <c r="AR32" s="399"/>
      <c r="AS32" s="399"/>
      <c r="AT32" s="399"/>
      <c r="AU32" s="399"/>
      <c r="AV32" s="399"/>
      <c r="AW32" s="399"/>
      <c r="AX32" s="399"/>
      <c r="AY32" s="399"/>
    </row>
    <row r="33" spans="1:51" ht="14.25" customHeight="1">
      <c r="A33" s="371"/>
      <c r="B33" s="441"/>
      <c r="C33" s="442"/>
      <c r="D33" s="442"/>
      <c r="E33" s="442"/>
      <c r="F33" s="442"/>
      <c r="G33" s="442"/>
      <c r="H33" s="442"/>
      <c r="I33" s="442"/>
      <c r="J33" s="442"/>
      <c r="K33" s="442"/>
      <c r="L33" s="442"/>
      <c r="M33" s="442"/>
      <c r="N33" s="442"/>
      <c r="O33" s="442"/>
      <c r="P33" s="442"/>
      <c r="Q33" s="443"/>
      <c r="R33" s="500"/>
      <c r="S33" s="460"/>
      <c r="T33" s="460"/>
      <c r="U33" s="460"/>
      <c r="V33" s="460"/>
      <c r="W33" s="460"/>
      <c r="X33" s="460"/>
      <c r="Y33" s="460"/>
      <c r="Z33" s="460"/>
      <c r="AA33" s="460"/>
      <c r="AB33" s="460"/>
      <c r="AC33" s="461"/>
      <c r="AD33" s="450"/>
      <c r="AE33" s="456"/>
      <c r="AF33" s="456"/>
      <c r="AG33" s="452"/>
      <c r="AH33" s="371"/>
      <c r="AI33" s="371"/>
      <c r="AJ33" s="399"/>
      <c r="AK33" s="399"/>
      <c r="AL33" s="399"/>
      <c r="AM33" s="399"/>
      <c r="AN33" s="399"/>
      <c r="AO33" s="399"/>
      <c r="AP33" s="399"/>
      <c r="AQ33" s="399"/>
      <c r="AR33" s="399"/>
      <c r="AS33" s="399"/>
      <c r="AT33" s="399"/>
      <c r="AU33" s="399"/>
      <c r="AV33" s="399"/>
      <c r="AW33" s="399"/>
      <c r="AX33" s="399"/>
      <c r="AY33" s="399"/>
    </row>
    <row r="34" spans="1:51" ht="14.25" customHeight="1">
      <c r="A34" s="371"/>
      <c r="B34" s="441"/>
      <c r="C34" s="442"/>
      <c r="D34" s="442"/>
      <c r="E34" s="442"/>
      <c r="F34" s="442"/>
      <c r="G34" s="442"/>
      <c r="H34" s="442"/>
      <c r="I34" s="442"/>
      <c r="J34" s="442"/>
      <c r="K34" s="442"/>
      <c r="L34" s="442"/>
      <c r="M34" s="442"/>
      <c r="N34" s="442"/>
      <c r="O34" s="442"/>
      <c r="P34" s="442"/>
      <c r="Q34" s="443"/>
      <c r="R34" s="501"/>
      <c r="S34" s="462"/>
      <c r="T34" s="462"/>
      <c r="U34" s="462"/>
      <c r="V34" s="462"/>
      <c r="W34" s="462"/>
      <c r="X34" s="462"/>
      <c r="Y34" s="462"/>
      <c r="Z34" s="462"/>
      <c r="AA34" s="462"/>
      <c r="AB34" s="462"/>
      <c r="AC34" s="463"/>
      <c r="AD34" s="453"/>
      <c r="AE34" s="454"/>
      <c r="AF34" s="454"/>
      <c r="AG34" s="455"/>
      <c r="AH34" s="371"/>
      <c r="AI34" s="371"/>
      <c r="AJ34" s="399"/>
      <c r="AK34" s="399"/>
      <c r="AL34" s="399"/>
      <c r="AM34" s="399"/>
      <c r="AN34" s="399"/>
      <c r="AO34" s="399"/>
      <c r="AP34" s="399"/>
      <c r="AQ34" s="399"/>
      <c r="AR34" s="399"/>
      <c r="AS34" s="399"/>
      <c r="AT34" s="399"/>
      <c r="AU34" s="399"/>
      <c r="AV34" s="399"/>
      <c r="AW34" s="399"/>
      <c r="AX34" s="399"/>
      <c r="AY34" s="399"/>
    </row>
    <row r="35" spans="1:51" ht="13.5" customHeight="1">
      <c r="A35" s="371"/>
      <c r="B35" s="404" t="s">
        <v>238</v>
      </c>
      <c r="C35" s="405"/>
      <c r="D35" s="405"/>
      <c r="E35" s="405"/>
      <c r="F35" s="405"/>
      <c r="G35" s="405"/>
      <c r="H35" s="405"/>
      <c r="I35" s="405"/>
      <c r="J35" s="475"/>
      <c r="K35" s="476"/>
      <c r="L35" s="476"/>
      <c r="M35" s="476"/>
      <c r="N35" s="476"/>
      <c r="O35" s="476"/>
      <c r="P35" s="476"/>
      <c r="Q35" s="476"/>
      <c r="R35" s="457" t="s">
        <v>804</v>
      </c>
      <c r="S35" s="457"/>
      <c r="T35" s="457"/>
      <c r="U35" s="457"/>
      <c r="V35" s="457"/>
      <c r="W35" s="457"/>
      <c r="X35" s="457"/>
      <c r="Y35" s="457"/>
      <c r="Z35" s="457"/>
      <c r="AA35" s="457"/>
      <c r="AB35" s="457"/>
      <c r="AC35" s="458"/>
      <c r="AD35" s="447" t="str">
        <f>IF(OR(COUNTIF('別紙⑤-1'!AH14:AH33,"■"),COUNTIF('別紙⑤-1'!AG36:AG119,"■")),"有","")</f>
        <v/>
      </c>
      <c r="AE35" s="448"/>
      <c r="AF35" s="448"/>
      <c r="AG35" s="449"/>
      <c r="AH35" s="371"/>
      <c r="AI35" s="371"/>
      <c r="AJ35" s="399"/>
      <c r="AK35" s="399"/>
      <c r="AL35" s="399"/>
      <c r="AM35" s="399"/>
      <c r="AN35" s="399"/>
      <c r="AO35" s="399"/>
      <c r="AP35" s="399"/>
      <c r="AQ35" s="399"/>
      <c r="AR35" s="399"/>
      <c r="AS35" s="399"/>
      <c r="AT35" s="399"/>
      <c r="AU35" s="399"/>
      <c r="AV35" s="399"/>
      <c r="AW35" s="399"/>
      <c r="AX35" s="399"/>
      <c r="AY35" s="399"/>
    </row>
    <row r="36" spans="1:51">
      <c r="A36" s="371"/>
      <c r="B36" s="406"/>
      <c r="C36" s="407"/>
      <c r="D36" s="407"/>
      <c r="E36" s="407"/>
      <c r="F36" s="407"/>
      <c r="G36" s="407"/>
      <c r="H36" s="407"/>
      <c r="I36" s="407"/>
      <c r="J36" s="475"/>
      <c r="K36" s="476"/>
      <c r="L36" s="476"/>
      <c r="M36" s="476"/>
      <c r="N36" s="476"/>
      <c r="O36" s="476"/>
      <c r="P36" s="476"/>
      <c r="Q36" s="476"/>
      <c r="R36" s="459"/>
      <c r="S36" s="460"/>
      <c r="T36" s="460"/>
      <c r="U36" s="460"/>
      <c r="V36" s="460"/>
      <c r="W36" s="460"/>
      <c r="X36" s="460"/>
      <c r="Y36" s="460"/>
      <c r="Z36" s="460"/>
      <c r="AA36" s="460"/>
      <c r="AB36" s="460"/>
      <c r="AC36" s="461"/>
      <c r="AD36" s="450"/>
      <c r="AE36" s="456"/>
      <c r="AF36" s="456"/>
      <c r="AG36" s="452"/>
      <c r="AH36" s="371"/>
      <c r="AI36" s="371"/>
      <c r="AJ36" s="399"/>
      <c r="AK36" s="399"/>
      <c r="AL36" s="399"/>
      <c r="AM36" s="399"/>
      <c r="AN36" s="399"/>
      <c r="AO36" s="399"/>
      <c r="AP36" s="399"/>
      <c r="AQ36" s="399"/>
      <c r="AR36" s="399"/>
      <c r="AS36" s="399"/>
      <c r="AT36" s="399"/>
      <c r="AU36" s="399"/>
      <c r="AV36" s="399"/>
      <c r="AW36" s="399"/>
      <c r="AX36" s="399"/>
      <c r="AY36" s="399"/>
    </row>
    <row r="37" spans="1:51">
      <c r="A37" s="371"/>
      <c r="B37" s="406"/>
      <c r="C37" s="407"/>
      <c r="D37" s="407"/>
      <c r="E37" s="407"/>
      <c r="F37" s="407"/>
      <c r="G37" s="407"/>
      <c r="H37" s="407"/>
      <c r="I37" s="407"/>
      <c r="J37" s="477"/>
      <c r="K37" s="478"/>
      <c r="L37" s="478"/>
      <c r="M37" s="478"/>
      <c r="N37" s="478"/>
      <c r="O37" s="478"/>
      <c r="P37" s="478"/>
      <c r="Q37" s="478"/>
      <c r="R37" s="462"/>
      <c r="S37" s="462"/>
      <c r="T37" s="462"/>
      <c r="U37" s="462"/>
      <c r="V37" s="462"/>
      <c r="W37" s="462"/>
      <c r="X37" s="462"/>
      <c r="Y37" s="462"/>
      <c r="Z37" s="462"/>
      <c r="AA37" s="462"/>
      <c r="AB37" s="462"/>
      <c r="AC37" s="463"/>
      <c r="AD37" s="453"/>
      <c r="AE37" s="454"/>
      <c r="AF37" s="454"/>
      <c r="AG37" s="455"/>
      <c r="AH37" s="371"/>
      <c r="AI37" s="371"/>
      <c r="AJ37" s="399"/>
      <c r="AK37" s="399"/>
      <c r="AL37" s="399"/>
      <c r="AM37" s="399"/>
      <c r="AN37" s="399"/>
      <c r="AO37" s="399"/>
      <c r="AP37" s="399"/>
      <c r="AQ37" s="399"/>
      <c r="AR37" s="399"/>
      <c r="AS37" s="399"/>
      <c r="AT37" s="399"/>
      <c r="AU37" s="399"/>
      <c r="AV37" s="399"/>
      <c r="AW37" s="399"/>
      <c r="AX37" s="399"/>
      <c r="AY37" s="399"/>
    </row>
    <row r="38" spans="1:51" ht="13.5" customHeight="1">
      <c r="A38" s="371"/>
      <c r="B38" s="406"/>
      <c r="C38" s="407"/>
      <c r="D38" s="407"/>
      <c r="E38" s="407"/>
      <c r="F38" s="407"/>
      <c r="G38" s="407"/>
      <c r="H38" s="407"/>
      <c r="I38" s="435" t="s">
        <v>1099</v>
      </c>
      <c r="J38" s="435"/>
      <c r="K38" s="435"/>
      <c r="L38" s="435"/>
      <c r="M38" s="435"/>
      <c r="N38" s="435"/>
      <c r="O38" s="435"/>
      <c r="P38" s="435"/>
      <c r="Q38" s="435"/>
      <c r="R38" s="457" t="s">
        <v>805</v>
      </c>
      <c r="S38" s="457"/>
      <c r="T38" s="457"/>
      <c r="U38" s="457"/>
      <c r="V38" s="457"/>
      <c r="W38" s="457"/>
      <c r="X38" s="457"/>
      <c r="Y38" s="457"/>
      <c r="Z38" s="457"/>
      <c r="AA38" s="457"/>
      <c r="AB38" s="457"/>
      <c r="AC38" s="458"/>
      <c r="AD38" s="447" t="str">
        <f>IF(COUNTIF('別紙⑤-2'!H8,""),"","有")</f>
        <v/>
      </c>
      <c r="AE38" s="448"/>
      <c r="AF38" s="448"/>
      <c r="AG38" s="449"/>
      <c r="AH38" s="371"/>
      <c r="AI38" s="371"/>
      <c r="AJ38" s="399"/>
      <c r="AK38" s="399"/>
      <c r="AL38" s="399"/>
      <c r="AM38" s="399"/>
      <c r="AN38" s="399"/>
      <c r="AO38" s="399"/>
      <c r="AP38" s="399"/>
      <c r="AQ38" s="399"/>
      <c r="AR38" s="399"/>
      <c r="AS38" s="399"/>
      <c r="AT38" s="399"/>
      <c r="AU38" s="399"/>
      <c r="AV38" s="399"/>
      <c r="AW38" s="399"/>
      <c r="AX38" s="399"/>
      <c r="AY38" s="399"/>
    </row>
    <row r="39" spans="1:51">
      <c r="A39" s="371"/>
      <c r="B39" s="406"/>
      <c r="C39" s="407"/>
      <c r="D39" s="407"/>
      <c r="E39" s="407"/>
      <c r="F39" s="407"/>
      <c r="G39" s="407"/>
      <c r="H39" s="407"/>
      <c r="I39" s="435"/>
      <c r="J39" s="435"/>
      <c r="K39" s="435"/>
      <c r="L39" s="435"/>
      <c r="M39" s="435"/>
      <c r="N39" s="435"/>
      <c r="O39" s="435"/>
      <c r="P39" s="435"/>
      <c r="Q39" s="435"/>
      <c r="R39" s="459"/>
      <c r="S39" s="460"/>
      <c r="T39" s="460"/>
      <c r="U39" s="460"/>
      <c r="V39" s="460"/>
      <c r="W39" s="460"/>
      <c r="X39" s="460"/>
      <c r="Y39" s="460"/>
      <c r="Z39" s="460"/>
      <c r="AA39" s="460"/>
      <c r="AB39" s="460"/>
      <c r="AC39" s="461"/>
      <c r="AD39" s="450"/>
      <c r="AE39" s="456"/>
      <c r="AF39" s="456"/>
      <c r="AG39" s="452"/>
      <c r="AH39" s="371"/>
      <c r="AI39" s="371"/>
      <c r="AJ39" s="399"/>
      <c r="AK39" s="399"/>
      <c r="AL39" s="399"/>
      <c r="AM39" s="399"/>
      <c r="AN39" s="399"/>
      <c r="AO39" s="399"/>
      <c r="AP39" s="399"/>
      <c r="AQ39" s="399"/>
      <c r="AR39" s="399"/>
      <c r="AS39" s="399"/>
      <c r="AT39" s="399"/>
      <c r="AU39" s="399"/>
      <c r="AV39" s="399"/>
      <c r="AW39" s="399"/>
      <c r="AX39" s="399"/>
      <c r="AY39" s="399"/>
    </row>
    <row r="40" spans="1:51">
      <c r="A40" s="371"/>
      <c r="B40" s="406"/>
      <c r="C40" s="407"/>
      <c r="D40" s="407"/>
      <c r="E40" s="407"/>
      <c r="F40" s="407"/>
      <c r="G40" s="407"/>
      <c r="H40" s="407"/>
      <c r="I40" s="435"/>
      <c r="J40" s="435"/>
      <c r="K40" s="435"/>
      <c r="L40" s="435"/>
      <c r="M40" s="435"/>
      <c r="N40" s="435"/>
      <c r="O40" s="435"/>
      <c r="P40" s="435"/>
      <c r="Q40" s="435"/>
      <c r="R40" s="462"/>
      <c r="S40" s="462"/>
      <c r="T40" s="462"/>
      <c r="U40" s="462"/>
      <c r="V40" s="462"/>
      <c r="W40" s="462"/>
      <c r="X40" s="462"/>
      <c r="Y40" s="462"/>
      <c r="Z40" s="462"/>
      <c r="AA40" s="462"/>
      <c r="AB40" s="462"/>
      <c r="AC40" s="463"/>
      <c r="AD40" s="453"/>
      <c r="AE40" s="454"/>
      <c r="AF40" s="454"/>
      <c r="AG40" s="455"/>
      <c r="AH40" s="371"/>
      <c r="AI40" s="371"/>
      <c r="AJ40" s="399"/>
      <c r="AK40" s="399"/>
      <c r="AL40" s="399"/>
      <c r="AM40" s="399"/>
      <c r="AN40" s="399"/>
      <c r="AO40" s="399"/>
      <c r="AP40" s="399"/>
      <c r="AQ40" s="399"/>
      <c r="AR40" s="399"/>
      <c r="AS40" s="399"/>
      <c r="AT40" s="399"/>
      <c r="AU40" s="399"/>
      <c r="AV40" s="399"/>
      <c r="AW40" s="399"/>
      <c r="AX40" s="399"/>
      <c r="AY40" s="399"/>
    </row>
    <row r="41" spans="1:51" ht="14.25" customHeight="1">
      <c r="A41" s="371"/>
      <c r="B41" s="406"/>
      <c r="C41" s="407"/>
      <c r="D41" s="407"/>
      <c r="E41" s="407"/>
      <c r="F41" s="407"/>
      <c r="G41" s="407"/>
      <c r="H41" s="407"/>
      <c r="I41" s="435" t="s">
        <v>1101</v>
      </c>
      <c r="J41" s="435"/>
      <c r="K41" s="435"/>
      <c r="L41" s="435"/>
      <c r="M41" s="435"/>
      <c r="N41" s="435"/>
      <c r="O41" s="435"/>
      <c r="P41" s="435"/>
      <c r="Q41" s="435"/>
      <c r="R41" s="473" t="s">
        <v>838</v>
      </c>
      <c r="S41" s="473"/>
      <c r="T41" s="473"/>
      <c r="U41" s="473"/>
      <c r="V41" s="473"/>
      <c r="W41" s="473"/>
      <c r="X41" s="473"/>
      <c r="Y41" s="473"/>
      <c r="Z41" s="473"/>
      <c r="AA41" s="473"/>
      <c r="AB41" s="473"/>
      <c r="AC41" s="474"/>
      <c r="AD41" s="447" t="str">
        <f>IF(COUNTIF('別紙⑤-3'!C16,""),"","有")</f>
        <v/>
      </c>
      <c r="AE41" s="448"/>
      <c r="AF41" s="448"/>
      <c r="AG41" s="449"/>
      <c r="AH41" s="371"/>
      <c r="AI41" s="371"/>
      <c r="AJ41" s="399"/>
      <c r="AK41" s="399"/>
      <c r="AL41" s="399"/>
      <c r="AM41" s="399"/>
      <c r="AN41" s="399"/>
      <c r="AO41" s="399"/>
      <c r="AP41" s="399"/>
      <c r="AQ41" s="399"/>
      <c r="AR41" s="399"/>
      <c r="AS41" s="399"/>
      <c r="AT41" s="399"/>
      <c r="AU41" s="399"/>
      <c r="AV41" s="399"/>
      <c r="AW41" s="399"/>
      <c r="AX41" s="399"/>
      <c r="AY41" s="399"/>
    </row>
    <row r="42" spans="1:51" ht="14.25" customHeight="1">
      <c r="A42" s="371"/>
      <c r="B42" s="406"/>
      <c r="C42" s="407"/>
      <c r="D42" s="407"/>
      <c r="E42" s="407"/>
      <c r="F42" s="407"/>
      <c r="G42" s="407"/>
      <c r="H42" s="407"/>
      <c r="I42" s="435"/>
      <c r="J42" s="435"/>
      <c r="K42" s="435"/>
      <c r="L42" s="435"/>
      <c r="M42" s="435"/>
      <c r="N42" s="435"/>
      <c r="O42" s="435"/>
      <c r="P42" s="435"/>
      <c r="Q42" s="435"/>
      <c r="R42" s="473"/>
      <c r="S42" s="473"/>
      <c r="T42" s="473"/>
      <c r="U42" s="473"/>
      <c r="V42" s="473"/>
      <c r="W42" s="473"/>
      <c r="X42" s="473"/>
      <c r="Y42" s="473"/>
      <c r="Z42" s="473"/>
      <c r="AA42" s="473"/>
      <c r="AB42" s="473"/>
      <c r="AC42" s="474"/>
      <c r="AD42" s="450"/>
      <c r="AE42" s="456"/>
      <c r="AF42" s="456"/>
      <c r="AG42" s="452"/>
      <c r="AH42" s="371"/>
      <c r="AI42" s="371"/>
      <c r="AJ42" s="399"/>
      <c r="AK42" s="399"/>
      <c r="AL42" s="399"/>
      <c r="AM42" s="399"/>
      <c r="AN42" s="399"/>
      <c r="AO42" s="399"/>
      <c r="AP42" s="399"/>
      <c r="AQ42" s="399"/>
      <c r="AR42" s="399"/>
      <c r="AS42" s="399"/>
      <c r="AT42" s="399"/>
      <c r="AU42" s="399"/>
      <c r="AV42" s="399"/>
      <c r="AW42" s="399"/>
      <c r="AX42" s="399"/>
      <c r="AY42" s="399"/>
    </row>
    <row r="43" spans="1:51" ht="14.25" customHeight="1">
      <c r="A43" s="371"/>
      <c r="B43" s="406"/>
      <c r="C43" s="407"/>
      <c r="D43" s="407"/>
      <c r="E43" s="407"/>
      <c r="F43" s="407"/>
      <c r="G43" s="407"/>
      <c r="H43" s="407"/>
      <c r="I43" s="435"/>
      <c r="J43" s="435"/>
      <c r="K43" s="435"/>
      <c r="L43" s="435"/>
      <c r="M43" s="435"/>
      <c r="N43" s="435"/>
      <c r="O43" s="435"/>
      <c r="P43" s="435"/>
      <c r="Q43" s="435"/>
      <c r="R43" s="473"/>
      <c r="S43" s="473"/>
      <c r="T43" s="473"/>
      <c r="U43" s="473"/>
      <c r="V43" s="473"/>
      <c r="W43" s="473"/>
      <c r="X43" s="473"/>
      <c r="Y43" s="473"/>
      <c r="Z43" s="473"/>
      <c r="AA43" s="473"/>
      <c r="AB43" s="473"/>
      <c r="AC43" s="474"/>
      <c r="AD43" s="453"/>
      <c r="AE43" s="454"/>
      <c r="AF43" s="454"/>
      <c r="AG43" s="455"/>
      <c r="AH43" s="371"/>
      <c r="AI43" s="371"/>
      <c r="AJ43" s="399"/>
      <c r="AK43" s="399"/>
      <c r="AL43" s="399"/>
      <c r="AM43" s="399"/>
      <c r="AN43" s="399"/>
      <c r="AO43" s="399"/>
      <c r="AP43" s="399"/>
      <c r="AQ43" s="399"/>
      <c r="AR43" s="399"/>
      <c r="AS43" s="399"/>
      <c r="AT43" s="399"/>
      <c r="AU43" s="399"/>
      <c r="AV43" s="399"/>
      <c r="AW43" s="399"/>
      <c r="AX43" s="399"/>
      <c r="AY43" s="399"/>
    </row>
    <row r="44" spans="1:51" ht="14.25" customHeight="1">
      <c r="A44" s="371"/>
      <c r="B44" s="406"/>
      <c r="C44" s="407"/>
      <c r="D44" s="407"/>
      <c r="E44" s="407"/>
      <c r="F44" s="407"/>
      <c r="G44" s="407"/>
      <c r="H44" s="407"/>
      <c r="I44" s="435" t="s">
        <v>836</v>
      </c>
      <c r="J44" s="435"/>
      <c r="K44" s="435"/>
      <c r="L44" s="435"/>
      <c r="M44" s="435"/>
      <c r="N44" s="435"/>
      <c r="O44" s="435"/>
      <c r="P44" s="435"/>
      <c r="Q44" s="435"/>
      <c r="R44" s="473" t="s">
        <v>839</v>
      </c>
      <c r="S44" s="473"/>
      <c r="T44" s="473"/>
      <c r="U44" s="473"/>
      <c r="V44" s="473"/>
      <c r="W44" s="473"/>
      <c r="X44" s="473"/>
      <c r="Y44" s="473"/>
      <c r="Z44" s="473"/>
      <c r="AA44" s="473"/>
      <c r="AB44" s="473"/>
      <c r="AC44" s="474"/>
      <c r="AD44" s="447" t="str">
        <f>IF(COUNTIF('別紙⑤-4'!H9,""),"","有")</f>
        <v/>
      </c>
      <c r="AE44" s="448"/>
      <c r="AF44" s="448"/>
      <c r="AG44" s="449"/>
      <c r="AH44" s="371"/>
      <c r="AI44" s="371"/>
      <c r="AJ44" s="399"/>
      <c r="AK44" s="399"/>
      <c r="AL44" s="399"/>
      <c r="AM44" s="399"/>
      <c r="AN44" s="399"/>
      <c r="AO44" s="399"/>
      <c r="AP44" s="399"/>
      <c r="AQ44" s="399"/>
      <c r="AR44" s="399"/>
      <c r="AS44" s="399"/>
      <c r="AT44" s="399"/>
      <c r="AU44" s="399"/>
      <c r="AV44" s="399"/>
      <c r="AW44" s="399"/>
      <c r="AX44" s="399"/>
      <c r="AY44" s="399"/>
    </row>
    <row r="45" spans="1:51" ht="14.25" customHeight="1">
      <c r="A45" s="371"/>
      <c r="B45" s="406"/>
      <c r="C45" s="407"/>
      <c r="D45" s="407"/>
      <c r="E45" s="407"/>
      <c r="F45" s="407"/>
      <c r="G45" s="407"/>
      <c r="H45" s="407"/>
      <c r="I45" s="435"/>
      <c r="J45" s="435"/>
      <c r="K45" s="435"/>
      <c r="L45" s="435"/>
      <c r="M45" s="435"/>
      <c r="N45" s="435"/>
      <c r="O45" s="435"/>
      <c r="P45" s="435"/>
      <c r="Q45" s="435"/>
      <c r="R45" s="473"/>
      <c r="S45" s="473"/>
      <c r="T45" s="473"/>
      <c r="U45" s="473"/>
      <c r="V45" s="473"/>
      <c r="W45" s="473"/>
      <c r="X45" s="473"/>
      <c r="Y45" s="473"/>
      <c r="Z45" s="473"/>
      <c r="AA45" s="473"/>
      <c r="AB45" s="473"/>
      <c r="AC45" s="474"/>
      <c r="AD45" s="450"/>
      <c r="AE45" s="456"/>
      <c r="AF45" s="456"/>
      <c r="AG45" s="452"/>
      <c r="AH45" s="371"/>
      <c r="AI45" s="371"/>
      <c r="AJ45" s="399"/>
      <c r="AK45" s="399"/>
      <c r="AL45" s="399"/>
      <c r="AM45" s="399"/>
      <c r="AN45" s="399"/>
      <c r="AO45" s="399"/>
      <c r="AP45" s="399"/>
      <c r="AQ45" s="399"/>
      <c r="AR45" s="399"/>
      <c r="AS45" s="399"/>
      <c r="AT45" s="399"/>
      <c r="AU45" s="399"/>
      <c r="AV45" s="399"/>
      <c r="AW45" s="399"/>
      <c r="AX45" s="399"/>
      <c r="AY45" s="399"/>
    </row>
    <row r="46" spans="1:51" ht="14.25" customHeight="1">
      <c r="A46" s="371"/>
      <c r="B46" s="406"/>
      <c r="C46" s="407"/>
      <c r="D46" s="407"/>
      <c r="E46" s="407"/>
      <c r="F46" s="407"/>
      <c r="G46" s="407"/>
      <c r="H46" s="407"/>
      <c r="I46" s="435"/>
      <c r="J46" s="435"/>
      <c r="K46" s="435"/>
      <c r="L46" s="435"/>
      <c r="M46" s="435"/>
      <c r="N46" s="435"/>
      <c r="O46" s="435"/>
      <c r="P46" s="435"/>
      <c r="Q46" s="435"/>
      <c r="R46" s="473"/>
      <c r="S46" s="473"/>
      <c r="T46" s="473"/>
      <c r="U46" s="473"/>
      <c r="V46" s="473"/>
      <c r="W46" s="473"/>
      <c r="X46" s="473"/>
      <c r="Y46" s="473"/>
      <c r="Z46" s="473"/>
      <c r="AA46" s="473"/>
      <c r="AB46" s="473"/>
      <c r="AC46" s="474"/>
      <c r="AD46" s="453"/>
      <c r="AE46" s="454"/>
      <c r="AF46" s="454"/>
      <c r="AG46" s="455"/>
      <c r="AH46" s="371"/>
      <c r="AI46" s="371"/>
      <c r="AJ46" s="399"/>
      <c r="AK46" s="399"/>
      <c r="AL46" s="399"/>
      <c r="AM46" s="399"/>
      <c r="AN46" s="399"/>
      <c r="AO46" s="399"/>
      <c r="AP46" s="399"/>
      <c r="AQ46" s="399"/>
      <c r="AR46" s="399"/>
      <c r="AS46" s="399"/>
      <c r="AT46" s="399"/>
      <c r="AU46" s="399"/>
      <c r="AV46" s="399"/>
      <c r="AW46" s="399"/>
      <c r="AX46" s="399"/>
      <c r="AY46" s="399"/>
    </row>
    <row r="47" spans="1:51" ht="14.25" customHeight="1">
      <c r="A47" s="371"/>
      <c r="B47" s="406"/>
      <c r="C47" s="407"/>
      <c r="D47" s="407"/>
      <c r="E47" s="407"/>
      <c r="F47" s="407"/>
      <c r="G47" s="407"/>
      <c r="H47" s="407"/>
      <c r="I47" s="435" t="s">
        <v>837</v>
      </c>
      <c r="J47" s="435"/>
      <c r="K47" s="435"/>
      <c r="L47" s="435"/>
      <c r="M47" s="435"/>
      <c r="N47" s="435"/>
      <c r="O47" s="435"/>
      <c r="P47" s="435"/>
      <c r="Q47" s="435"/>
      <c r="R47" s="473" t="s">
        <v>840</v>
      </c>
      <c r="S47" s="473"/>
      <c r="T47" s="473"/>
      <c r="U47" s="473"/>
      <c r="V47" s="473"/>
      <c r="W47" s="473"/>
      <c r="X47" s="473"/>
      <c r="Y47" s="473"/>
      <c r="Z47" s="473"/>
      <c r="AA47" s="473"/>
      <c r="AB47" s="473"/>
      <c r="AC47" s="474"/>
      <c r="AD47" s="447" t="str">
        <f>IF(COUNTIF('別紙⑤-5'!H9,""),"","有")</f>
        <v/>
      </c>
      <c r="AE47" s="448"/>
      <c r="AF47" s="448"/>
      <c r="AG47" s="449"/>
      <c r="AH47" s="371"/>
      <c r="AI47" s="371"/>
      <c r="AJ47" s="399"/>
      <c r="AK47" s="399"/>
      <c r="AL47" s="399"/>
      <c r="AM47" s="399"/>
      <c r="AN47" s="399"/>
      <c r="AO47" s="399"/>
      <c r="AP47" s="399"/>
      <c r="AQ47" s="399"/>
      <c r="AR47" s="399"/>
      <c r="AS47" s="399"/>
      <c r="AT47" s="399"/>
      <c r="AU47" s="399"/>
      <c r="AV47" s="399"/>
      <c r="AW47" s="399"/>
      <c r="AX47" s="399"/>
      <c r="AY47" s="399"/>
    </row>
    <row r="48" spans="1:51" ht="14.25" customHeight="1">
      <c r="A48" s="371"/>
      <c r="B48" s="406"/>
      <c r="C48" s="407"/>
      <c r="D48" s="407"/>
      <c r="E48" s="407"/>
      <c r="F48" s="407"/>
      <c r="G48" s="407"/>
      <c r="H48" s="407"/>
      <c r="I48" s="435"/>
      <c r="J48" s="435"/>
      <c r="K48" s="435"/>
      <c r="L48" s="435"/>
      <c r="M48" s="435"/>
      <c r="N48" s="435"/>
      <c r="O48" s="435"/>
      <c r="P48" s="435"/>
      <c r="Q48" s="435"/>
      <c r="R48" s="473"/>
      <c r="S48" s="473"/>
      <c r="T48" s="473"/>
      <c r="U48" s="473"/>
      <c r="V48" s="473"/>
      <c r="W48" s="473"/>
      <c r="X48" s="473"/>
      <c r="Y48" s="473"/>
      <c r="Z48" s="473"/>
      <c r="AA48" s="473"/>
      <c r="AB48" s="473"/>
      <c r="AC48" s="474"/>
      <c r="AD48" s="450"/>
      <c r="AE48" s="456"/>
      <c r="AF48" s="456"/>
      <c r="AG48" s="452"/>
      <c r="AH48" s="371"/>
      <c r="AI48" s="371"/>
      <c r="AJ48" s="399"/>
      <c r="AK48" s="399"/>
      <c r="AL48" s="399"/>
      <c r="AM48" s="399"/>
      <c r="AN48" s="399"/>
      <c r="AO48" s="399"/>
      <c r="AP48" s="399"/>
      <c r="AQ48" s="399"/>
      <c r="AR48" s="399"/>
      <c r="AS48" s="399"/>
      <c r="AT48" s="399"/>
      <c r="AU48" s="399"/>
      <c r="AV48" s="399"/>
      <c r="AW48" s="399"/>
      <c r="AX48" s="399"/>
      <c r="AY48" s="399"/>
    </row>
    <row r="49" spans="1:88" ht="14.25" customHeight="1">
      <c r="A49" s="371"/>
      <c r="B49" s="406"/>
      <c r="C49" s="407"/>
      <c r="D49" s="407"/>
      <c r="E49" s="407"/>
      <c r="F49" s="407"/>
      <c r="G49" s="407"/>
      <c r="H49" s="407"/>
      <c r="I49" s="436"/>
      <c r="J49" s="436"/>
      <c r="K49" s="436"/>
      <c r="L49" s="436"/>
      <c r="M49" s="436"/>
      <c r="N49" s="436"/>
      <c r="O49" s="436"/>
      <c r="P49" s="436"/>
      <c r="Q49" s="436"/>
      <c r="R49" s="473"/>
      <c r="S49" s="473"/>
      <c r="T49" s="473"/>
      <c r="U49" s="473"/>
      <c r="V49" s="473"/>
      <c r="W49" s="473"/>
      <c r="X49" s="473"/>
      <c r="Y49" s="473"/>
      <c r="Z49" s="473"/>
      <c r="AA49" s="473"/>
      <c r="AB49" s="473"/>
      <c r="AC49" s="474"/>
      <c r="AD49" s="453"/>
      <c r="AE49" s="454"/>
      <c r="AF49" s="454"/>
      <c r="AG49" s="455"/>
      <c r="AH49" s="371"/>
      <c r="AI49" s="371"/>
      <c r="AJ49" s="399"/>
      <c r="AK49" s="399"/>
      <c r="AL49" s="399"/>
      <c r="AM49" s="399"/>
      <c r="AN49" s="399"/>
      <c r="AO49" s="399"/>
      <c r="AP49" s="399"/>
      <c r="AQ49" s="399"/>
      <c r="AR49" s="399"/>
      <c r="AS49" s="399"/>
      <c r="AT49" s="399"/>
      <c r="AU49" s="399"/>
      <c r="AV49" s="399"/>
      <c r="AW49" s="399"/>
      <c r="AX49" s="399"/>
      <c r="AY49" s="399"/>
    </row>
    <row r="50" spans="1:88" s="27" customFormat="1" ht="13.05" customHeight="1">
      <c r="A50" s="371"/>
      <c r="B50" s="406"/>
      <c r="C50" s="407"/>
      <c r="D50" s="407"/>
      <c r="E50" s="407"/>
      <c r="F50" s="407"/>
      <c r="G50" s="407"/>
      <c r="H50" s="407"/>
      <c r="I50" s="435" t="s">
        <v>1082</v>
      </c>
      <c r="J50" s="435"/>
      <c r="K50" s="435"/>
      <c r="L50" s="435"/>
      <c r="M50" s="435"/>
      <c r="N50" s="435"/>
      <c r="O50" s="435"/>
      <c r="P50" s="435"/>
      <c r="Q50" s="435"/>
      <c r="R50" s="506" t="s">
        <v>550</v>
      </c>
      <c r="S50" s="506"/>
      <c r="T50" s="506"/>
      <c r="U50" s="506"/>
      <c r="V50" s="506"/>
      <c r="W50" s="506"/>
      <c r="X50" s="506"/>
      <c r="Y50" s="506"/>
      <c r="Z50" s="506"/>
      <c r="AA50" s="506"/>
      <c r="AB50" s="506"/>
      <c r="AC50" s="506"/>
      <c r="AD50" s="447" t="str">
        <f>IF(OR(別紙⑥!K12&lt;&gt;"",COUNTIF(別紙⑥!P15:P31,"■"),COUNTIF(別紙⑥!W15:W17,"■"),COUNTIF(別紙⑥!AC15:AC17,"■"),COUNTIF(別紙⑥!AJ15:AJ17,"■"),COUNTIF(別紙⑥!AQ15:AQ16,"■"),COUNTIF(別紙⑥!AX15:AX16,"■"),別紙⑥!O33&lt;&gt;"",別紙⑥!W30&lt;&gt;""),"有","")</f>
        <v/>
      </c>
      <c r="AE50" s="448"/>
      <c r="AF50" s="448"/>
      <c r="AG50" s="449"/>
      <c r="AH50" s="371"/>
      <c r="AI50" s="371"/>
      <c r="AJ50" s="399"/>
      <c r="AK50" s="399"/>
      <c r="AL50" s="399"/>
      <c r="AM50" s="399"/>
      <c r="AN50" s="399"/>
      <c r="AO50" s="399"/>
      <c r="AP50" s="399"/>
      <c r="AQ50" s="399"/>
      <c r="AR50" s="399"/>
      <c r="AS50" s="399"/>
      <c r="AT50" s="399"/>
      <c r="AU50" s="399"/>
      <c r="AV50" s="399"/>
      <c r="AW50" s="399"/>
      <c r="AX50" s="399"/>
      <c r="AY50" s="399"/>
    </row>
    <row r="51" spans="1:88" s="27" customFormat="1">
      <c r="A51" s="371"/>
      <c r="B51" s="406"/>
      <c r="C51" s="407"/>
      <c r="D51" s="407"/>
      <c r="E51" s="407"/>
      <c r="F51" s="407"/>
      <c r="G51" s="407"/>
      <c r="H51" s="407"/>
      <c r="I51" s="435"/>
      <c r="J51" s="435"/>
      <c r="K51" s="435"/>
      <c r="L51" s="435"/>
      <c r="M51" s="435"/>
      <c r="N51" s="435"/>
      <c r="O51" s="435"/>
      <c r="P51" s="435"/>
      <c r="Q51" s="435"/>
      <c r="R51" s="507"/>
      <c r="S51" s="507"/>
      <c r="T51" s="507"/>
      <c r="U51" s="507"/>
      <c r="V51" s="507"/>
      <c r="W51" s="507"/>
      <c r="X51" s="507"/>
      <c r="Y51" s="507"/>
      <c r="Z51" s="507"/>
      <c r="AA51" s="507"/>
      <c r="AB51" s="507"/>
      <c r="AC51" s="507"/>
      <c r="AD51" s="450"/>
      <c r="AE51" s="456"/>
      <c r="AF51" s="456"/>
      <c r="AG51" s="452"/>
      <c r="AH51" s="371"/>
      <c r="AI51" s="371"/>
      <c r="AJ51" s="399"/>
      <c r="AK51" s="399"/>
      <c r="AL51" s="399"/>
      <c r="AM51" s="399"/>
      <c r="AN51" s="399"/>
      <c r="AO51" s="399"/>
      <c r="AP51" s="399"/>
      <c r="AQ51" s="399"/>
      <c r="AR51" s="399"/>
      <c r="AS51" s="399"/>
      <c r="AT51" s="399"/>
      <c r="AU51" s="399"/>
      <c r="AV51" s="399"/>
      <c r="AW51" s="399"/>
      <c r="AX51" s="399"/>
      <c r="AY51" s="399"/>
    </row>
    <row r="52" spans="1:88" s="27" customFormat="1">
      <c r="A52" s="371"/>
      <c r="B52" s="406"/>
      <c r="C52" s="407"/>
      <c r="D52" s="407"/>
      <c r="E52" s="407"/>
      <c r="F52" s="407"/>
      <c r="G52" s="407"/>
      <c r="H52" s="407"/>
      <c r="I52" s="435"/>
      <c r="J52" s="435"/>
      <c r="K52" s="435"/>
      <c r="L52" s="435"/>
      <c r="M52" s="435"/>
      <c r="N52" s="435"/>
      <c r="O52" s="435"/>
      <c r="P52" s="435"/>
      <c r="Q52" s="435"/>
      <c r="R52" s="508"/>
      <c r="S52" s="508"/>
      <c r="T52" s="508"/>
      <c r="U52" s="508"/>
      <c r="V52" s="508"/>
      <c r="W52" s="508"/>
      <c r="X52" s="508"/>
      <c r="Y52" s="508"/>
      <c r="Z52" s="508"/>
      <c r="AA52" s="508"/>
      <c r="AB52" s="508"/>
      <c r="AC52" s="508"/>
      <c r="AD52" s="453"/>
      <c r="AE52" s="454"/>
      <c r="AF52" s="454"/>
      <c r="AG52" s="455"/>
      <c r="AH52" s="371"/>
      <c r="AI52" s="371"/>
      <c r="AJ52" s="399"/>
      <c r="AK52" s="399"/>
      <c r="AL52" s="399"/>
      <c r="AM52" s="399"/>
      <c r="AN52" s="399"/>
      <c r="AO52" s="399"/>
      <c r="AP52" s="399"/>
      <c r="AQ52" s="399"/>
      <c r="AR52" s="399"/>
      <c r="AS52" s="399"/>
      <c r="AT52" s="399"/>
      <c r="AU52" s="399"/>
      <c r="AV52" s="399"/>
      <c r="AW52" s="399"/>
      <c r="AX52" s="399"/>
      <c r="AY52" s="399"/>
    </row>
    <row r="53" spans="1:88" s="27" customFormat="1" ht="13.5" customHeight="1">
      <c r="A53" s="371"/>
      <c r="B53" s="406"/>
      <c r="C53" s="407"/>
      <c r="D53" s="407"/>
      <c r="E53" s="407"/>
      <c r="F53" s="407"/>
      <c r="G53" s="407"/>
      <c r="H53" s="407"/>
      <c r="I53" s="435" t="s">
        <v>1100</v>
      </c>
      <c r="J53" s="435"/>
      <c r="K53" s="435"/>
      <c r="L53" s="435"/>
      <c r="M53" s="435"/>
      <c r="N53" s="435"/>
      <c r="O53" s="435"/>
      <c r="P53" s="435"/>
      <c r="Q53" s="435"/>
      <c r="R53" s="450" t="s">
        <v>551</v>
      </c>
      <c r="S53" s="451"/>
      <c r="T53" s="451"/>
      <c r="U53" s="451"/>
      <c r="V53" s="451"/>
      <c r="W53" s="451"/>
      <c r="X53" s="451"/>
      <c r="Y53" s="451"/>
      <c r="Z53" s="451"/>
      <c r="AA53" s="451"/>
      <c r="AB53" s="451"/>
      <c r="AC53" s="452"/>
      <c r="AD53" s="447" t="str" cm="1">
        <f t="array" ref="AD53">IF(OR(別紙⑦!K11&lt;&gt;"",COUNTIF(別紙⑦!P15:AR15,"■"),別紙⑦!V27="■",別紙⑦!P45="■",別紙⑦!AJ45="■",別紙⑦!Q31:BA31&lt;&gt;"",別紙⑦!Q33:BA33&lt;&gt;"",別紙⑦!Q35:BA35&lt;&gt;"",別紙⑦!Q39:BA39&lt;&gt;"",別紙⑦!Q41:BA41&lt;&gt;"",別紙⑦!Q43:BA43&lt;&gt;"",別紙⑦!Q58:BA58&lt;&gt;"",別紙⑦!Q60:BA60&lt;&gt;"",別紙⑦!Q62:BA62&lt;&gt;""),"有","")</f>
        <v/>
      </c>
      <c r="AE53" s="448"/>
      <c r="AF53" s="448"/>
      <c r="AG53" s="449"/>
      <c r="AH53" s="371"/>
      <c r="AI53" s="371"/>
      <c r="AJ53" s="399"/>
      <c r="AK53" s="399"/>
      <c r="AL53" s="399"/>
      <c r="AM53" s="399"/>
      <c r="AN53" s="399"/>
      <c r="AO53" s="399"/>
      <c r="AP53" s="399"/>
      <c r="AQ53" s="399"/>
      <c r="AR53" s="399"/>
      <c r="AS53" s="399"/>
      <c r="AT53" s="399"/>
      <c r="AU53" s="399"/>
      <c r="AV53" s="399"/>
      <c r="AW53" s="399"/>
      <c r="AX53" s="399"/>
      <c r="AY53" s="399"/>
    </row>
    <row r="54" spans="1:88" s="27" customFormat="1">
      <c r="A54" s="371"/>
      <c r="B54" s="406"/>
      <c r="C54" s="407"/>
      <c r="D54" s="407"/>
      <c r="E54" s="407"/>
      <c r="F54" s="407"/>
      <c r="G54" s="407"/>
      <c r="H54" s="407"/>
      <c r="I54" s="435"/>
      <c r="J54" s="435"/>
      <c r="K54" s="435"/>
      <c r="L54" s="435"/>
      <c r="M54" s="435"/>
      <c r="N54" s="435"/>
      <c r="O54" s="435"/>
      <c r="P54" s="435"/>
      <c r="Q54" s="435"/>
      <c r="R54" s="450"/>
      <c r="S54" s="451"/>
      <c r="T54" s="451"/>
      <c r="U54" s="451"/>
      <c r="V54" s="451"/>
      <c r="W54" s="451"/>
      <c r="X54" s="451"/>
      <c r="Y54" s="451"/>
      <c r="Z54" s="451"/>
      <c r="AA54" s="451"/>
      <c r="AB54" s="451"/>
      <c r="AC54" s="452"/>
      <c r="AD54" s="450"/>
      <c r="AE54" s="456"/>
      <c r="AF54" s="456"/>
      <c r="AG54" s="452"/>
      <c r="AH54" s="371"/>
      <c r="AI54" s="371"/>
      <c r="AJ54" s="399"/>
      <c r="AK54" s="399"/>
      <c r="AL54" s="399"/>
      <c r="AM54" s="399"/>
      <c r="AN54" s="399"/>
      <c r="AO54" s="399"/>
      <c r="AP54" s="399"/>
      <c r="AQ54" s="399"/>
      <c r="AR54" s="399"/>
      <c r="AS54" s="399"/>
      <c r="AT54" s="399"/>
      <c r="AU54" s="399"/>
      <c r="AV54" s="399"/>
      <c r="AW54" s="399"/>
      <c r="AX54" s="399"/>
      <c r="AY54" s="399"/>
    </row>
    <row r="55" spans="1:88" s="27" customFormat="1">
      <c r="A55" s="371"/>
      <c r="B55" s="408"/>
      <c r="C55" s="409"/>
      <c r="D55" s="409"/>
      <c r="E55" s="409"/>
      <c r="F55" s="409"/>
      <c r="G55" s="409"/>
      <c r="H55" s="409"/>
      <c r="I55" s="435"/>
      <c r="J55" s="435"/>
      <c r="K55" s="435"/>
      <c r="L55" s="435"/>
      <c r="M55" s="435"/>
      <c r="N55" s="435"/>
      <c r="O55" s="435"/>
      <c r="P55" s="435"/>
      <c r="Q55" s="435"/>
      <c r="R55" s="453"/>
      <c r="S55" s="454"/>
      <c r="T55" s="454"/>
      <c r="U55" s="454"/>
      <c r="V55" s="454"/>
      <c r="W55" s="454"/>
      <c r="X55" s="454"/>
      <c r="Y55" s="454"/>
      <c r="Z55" s="454"/>
      <c r="AA55" s="454"/>
      <c r="AB55" s="454"/>
      <c r="AC55" s="455"/>
      <c r="AD55" s="453"/>
      <c r="AE55" s="454"/>
      <c r="AF55" s="454"/>
      <c r="AG55" s="455"/>
      <c r="AH55" s="371"/>
      <c r="AI55" s="371"/>
      <c r="AJ55" s="399"/>
      <c r="AK55" s="399"/>
      <c r="AL55" s="399"/>
      <c r="AM55" s="399"/>
      <c r="AN55" s="399"/>
      <c r="AO55" s="399"/>
      <c r="AP55" s="399"/>
      <c r="AQ55" s="399"/>
      <c r="AR55" s="399"/>
      <c r="AS55" s="371"/>
      <c r="AT55" s="371"/>
      <c r="AU55" s="371"/>
      <c r="AV55" s="371"/>
      <c r="AW55" s="371"/>
      <c r="AX55" s="371"/>
      <c r="AY55" s="371"/>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row>
    <row r="56" spans="1:88" s="27" customFormat="1">
      <c r="A56" s="371"/>
      <c r="B56" s="464" t="s">
        <v>758</v>
      </c>
      <c r="C56" s="465"/>
      <c r="D56" s="465"/>
      <c r="E56" s="465"/>
      <c r="F56" s="465"/>
      <c r="G56" s="465"/>
      <c r="H56" s="465"/>
      <c r="I56" s="465"/>
      <c r="J56" s="465"/>
      <c r="K56" s="465"/>
      <c r="L56" s="465"/>
      <c r="M56" s="465"/>
      <c r="N56" s="465"/>
      <c r="O56" s="465"/>
      <c r="P56" s="465"/>
      <c r="Q56" s="466"/>
      <c r="R56" s="447" t="s">
        <v>722</v>
      </c>
      <c r="S56" s="448"/>
      <c r="T56" s="448"/>
      <c r="U56" s="448"/>
      <c r="V56" s="448"/>
      <c r="W56" s="448"/>
      <c r="X56" s="448"/>
      <c r="Y56" s="448"/>
      <c r="Z56" s="448"/>
      <c r="AA56" s="448"/>
      <c r="AB56" s="448"/>
      <c r="AC56" s="449"/>
      <c r="AD56" s="447" t="str">
        <f>IF(OR(別紙⑧!O12&lt;&gt;"",別紙⑧!Z18&lt;&gt;"",別紙⑧!AJ18&lt;&gt;"",別紙⑧!Z20&lt;&gt;"",別紙⑧!AJ20&lt;&gt;"",別紙⑧!AA30&lt;&gt;"",別紙⑧!AA32&lt;&gt;""),"有","")</f>
        <v/>
      </c>
      <c r="AE56" s="448"/>
      <c r="AF56" s="448"/>
      <c r="AG56" s="449"/>
      <c r="AH56" s="371"/>
      <c r="AI56" s="371"/>
      <c r="AJ56" s="399"/>
      <c r="AK56" s="399"/>
      <c r="AL56" s="399"/>
      <c r="AM56" s="399"/>
      <c r="AN56" s="399"/>
      <c r="AO56" s="399"/>
      <c r="AP56" s="399"/>
      <c r="AQ56" s="399"/>
      <c r="AR56" s="399"/>
      <c r="AS56" s="371"/>
      <c r="AT56" s="371"/>
      <c r="AU56" s="371"/>
      <c r="AV56" s="371"/>
      <c r="AW56" s="371"/>
      <c r="AX56" s="371"/>
      <c r="AY56" s="371"/>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row>
    <row r="57" spans="1:88" s="27" customFormat="1">
      <c r="A57" s="371"/>
      <c r="B57" s="467"/>
      <c r="C57" s="468"/>
      <c r="D57" s="468"/>
      <c r="E57" s="468"/>
      <c r="F57" s="468"/>
      <c r="G57" s="468"/>
      <c r="H57" s="468"/>
      <c r="I57" s="468"/>
      <c r="J57" s="468"/>
      <c r="K57" s="468"/>
      <c r="L57" s="468"/>
      <c r="M57" s="468"/>
      <c r="N57" s="468"/>
      <c r="O57" s="468"/>
      <c r="P57" s="468"/>
      <c r="Q57" s="469"/>
      <c r="R57" s="450"/>
      <c r="S57" s="451"/>
      <c r="T57" s="451"/>
      <c r="U57" s="451"/>
      <c r="V57" s="451"/>
      <c r="W57" s="451"/>
      <c r="X57" s="451"/>
      <c r="Y57" s="451"/>
      <c r="Z57" s="451"/>
      <c r="AA57" s="451"/>
      <c r="AB57" s="451"/>
      <c r="AC57" s="452"/>
      <c r="AD57" s="450"/>
      <c r="AE57" s="456"/>
      <c r="AF57" s="456"/>
      <c r="AG57" s="452"/>
      <c r="AH57" s="371"/>
      <c r="AI57" s="371"/>
      <c r="AJ57" s="399"/>
      <c r="AK57" s="399"/>
      <c r="AL57" s="399"/>
      <c r="AM57" s="399"/>
      <c r="AN57" s="399"/>
      <c r="AO57" s="399"/>
      <c r="AP57" s="399"/>
      <c r="AQ57" s="399"/>
      <c r="AR57" s="399"/>
      <c r="AS57" s="371"/>
      <c r="AT57" s="371"/>
      <c r="AU57" s="371"/>
      <c r="AV57" s="371"/>
      <c r="AW57" s="371"/>
      <c r="AX57" s="371"/>
      <c r="AY57" s="371"/>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row>
    <row r="58" spans="1:88" s="27" customFormat="1">
      <c r="A58" s="371"/>
      <c r="B58" s="470"/>
      <c r="C58" s="471"/>
      <c r="D58" s="471"/>
      <c r="E58" s="471"/>
      <c r="F58" s="471"/>
      <c r="G58" s="471"/>
      <c r="H58" s="471"/>
      <c r="I58" s="471"/>
      <c r="J58" s="471"/>
      <c r="K58" s="471"/>
      <c r="L58" s="471"/>
      <c r="M58" s="471"/>
      <c r="N58" s="471"/>
      <c r="O58" s="471"/>
      <c r="P58" s="471"/>
      <c r="Q58" s="472"/>
      <c r="R58" s="453"/>
      <c r="S58" s="454"/>
      <c r="T58" s="454"/>
      <c r="U58" s="454"/>
      <c r="V58" s="454"/>
      <c r="W58" s="454"/>
      <c r="X58" s="454"/>
      <c r="Y58" s="454"/>
      <c r="Z58" s="454"/>
      <c r="AA58" s="454"/>
      <c r="AB58" s="454"/>
      <c r="AC58" s="455"/>
      <c r="AD58" s="453"/>
      <c r="AE58" s="454"/>
      <c r="AF58" s="454"/>
      <c r="AG58" s="455"/>
      <c r="AH58" s="371"/>
      <c r="AI58" s="371"/>
      <c r="AJ58" s="399"/>
      <c r="AK58" s="399"/>
      <c r="AL58" s="399"/>
      <c r="AM58" s="399"/>
      <c r="AN58" s="399"/>
      <c r="AO58" s="399"/>
      <c r="AP58" s="399"/>
      <c r="AQ58" s="399"/>
      <c r="AR58" s="399"/>
      <c r="AS58" s="371"/>
      <c r="AT58" s="371"/>
      <c r="AU58" s="371"/>
      <c r="AV58" s="371"/>
      <c r="AW58" s="371"/>
      <c r="AX58" s="371"/>
      <c r="AY58" s="371"/>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row>
    <row r="59" spans="1:88">
      <c r="A59" s="371"/>
      <c r="B59" s="445" t="s">
        <v>905</v>
      </c>
      <c r="C59" s="446"/>
      <c r="D59" s="446"/>
      <c r="E59" s="446"/>
      <c r="F59" s="446"/>
      <c r="G59" s="446"/>
      <c r="H59" s="446"/>
      <c r="I59" s="446"/>
      <c r="J59" s="446"/>
      <c r="K59" s="446"/>
      <c r="L59" s="446"/>
      <c r="M59" s="446"/>
      <c r="N59" s="446"/>
      <c r="O59" s="446"/>
      <c r="P59" s="446"/>
      <c r="Q59" s="446"/>
      <c r="R59" s="447" t="s">
        <v>759</v>
      </c>
      <c r="S59" s="448"/>
      <c r="T59" s="448"/>
      <c r="U59" s="448"/>
      <c r="V59" s="448"/>
      <c r="W59" s="448"/>
      <c r="X59" s="448"/>
      <c r="Y59" s="448"/>
      <c r="Z59" s="448"/>
      <c r="AA59" s="448"/>
      <c r="AB59" s="448"/>
      <c r="AC59" s="449"/>
      <c r="AD59" s="447" t="str" cm="1">
        <f t="array" ref="AD59">IF(OR(別紙⑨!K9&lt;&gt;"",別紙⑨!AF12&lt;&gt;"",別紙⑨!G18:G27&lt;&gt;"",別紙⑨!T18:T27&lt;&gt;"",別紙⑨!AS18:AS27&lt;&gt;"",別紙⑨!BF18:BF27&lt;&gt;"",別紙⑨!H31&lt;&gt;"",別紙⑨!AF34&lt;&gt;"",別紙⑨!G41:G50&lt;&gt;"",別紙⑨!T41:T50&lt;&gt;"",別紙⑨!AV41:AV50&lt;&gt;""),"有","")</f>
        <v/>
      </c>
      <c r="AE59" s="448"/>
      <c r="AF59" s="448"/>
      <c r="AG59" s="449"/>
      <c r="AH59" s="371"/>
      <c r="AI59" s="371"/>
      <c r="AJ59" s="399"/>
      <c r="AK59" s="399"/>
      <c r="AL59" s="399"/>
      <c r="AM59" s="399"/>
      <c r="AN59" s="399"/>
      <c r="AO59" s="399"/>
      <c r="AP59" s="399"/>
      <c r="AQ59" s="399"/>
      <c r="AR59" s="399"/>
      <c r="AS59" s="371"/>
      <c r="AT59" s="371"/>
      <c r="AU59" s="371"/>
      <c r="AV59" s="371"/>
      <c r="AW59" s="371"/>
      <c r="AX59" s="371"/>
      <c r="AY59" s="371"/>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row>
    <row r="60" spans="1:88">
      <c r="A60" s="371"/>
      <c r="B60" s="446"/>
      <c r="C60" s="446"/>
      <c r="D60" s="446"/>
      <c r="E60" s="446"/>
      <c r="F60" s="446"/>
      <c r="G60" s="446"/>
      <c r="H60" s="446"/>
      <c r="I60" s="446"/>
      <c r="J60" s="446"/>
      <c r="K60" s="446"/>
      <c r="L60" s="446"/>
      <c r="M60" s="446"/>
      <c r="N60" s="446"/>
      <c r="O60" s="446"/>
      <c r="P60" s="446"/>
      <c r="Q60" s="446"/>
      <c r="R60" s="450"/>
      <c r="S60" s="451"/>
      <c r="T60" s="451"/>
      <c r="U60" s="451"/>
      <c r="V60" s="451"/>
      <c r="W60" s="451"/>
      <c r="X60" s="451"/>
      <c r="Y60" s="451"/>
      <c r="Z60" s="451"/>
      <c r="AA60" s="451"/>
      <c r="AB60" s="451"/>
      <c r="AC60" s="452"/>
      <c r="AD60" s="450"/>
      <c r="AE60" s="456"/>
      <c r="AF60" s="456"/>
      <c r="AG60" s="452"/>
      <c r="AH60" s="371"/>
      <c r="AI60" s="371"/>
      <c r="AJ60" s="399"/>
      <c r="AK60" s="399"/>
      <c r="AL60" s="399"/>
      <c r="AM60" s="399"/>
      <c r="AN60" s="399"/>
      <c r="AO60" s="399"/>
      <c r="AP60" s="399"/>
      <c r="AQ60" s="399"/>
      <c r="AR60" s="399"/>
      <c r="AS60" s="371"/>
      <c r="AT60" s="371"/>
      <c r="AU60" s="371"/>
      <c r="AV60" s="371"/>
      <c r="AW60" s="371"/>
      <c r="AX60" s="371"/>
      <c r="AY60" s="371"/>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row>
    <row r="61" spans="1:88">
      <c r="A61" s="371"/>
      <c r="B61" s="446"/>
      <c r="C61" s="446"/>
      <c r="D61" s="446"/>
      <c r="E61" s="446"/>
      <c r="F61" s="446"/>
      <c r="G61" s="446"/>
      <c r="H61" s="446"/>
      <c r="I61" s="446"/>
      <c r="J61" s="446"/>
      <c r="K61" s="446"/>
      <c r="L61" s="446"/>
      <c r="M61" s="446"/>
      <c r="N61" s="446"/>
      <c r="O61" s="446"/>
      <c r="P61" s="446"/>
      <c r="Q61" s="446"/>
      <c r="R61" s="453"/>
      <c r="S61" s="454"/>
      <c r="T61" s="454"/>
      <c r="U61" s="454"/>
      <c r="V61" s="454"/>
      <c r="W61" s="454"/>
      <c r="X61" s="454"/>
      <c r="Y61" s="454"/>
      <c r="Z61" s="454"/>
      <c r="AA61" s="454"/>
      <c r="AB61" s="454"/>
      <c r="AC61" s="455"/>
      <c r="AD61" s="453"/>
      <c r="AE61" s="454"/>
      <c r="AF61" s="454"/>
      <c r="AG61" s="455"/>
      <c r="AH61" s="371"/>
      <c r="AI61" s="371"/>
      <c r="AJ61" s="399"/>
      <c r="AK61" s="399"/>
      <c r="AL61" s="399"/>
      <c r="AM61" s="399"/>
      <c r="AN61" s="399"/>
      <c r="AO61" s="399"/>
      <c r="AP61" s="399"/>
      <c r="AQ61" s="399"/>
      <c r="AR61" s="399"/>
      <c r="AS61" s="410"/>
      <c r="AT61" s="410"/>
      <c r="AU61" s="410"/>
      <c r="AV61" s="410"/>
      <c r="AW61" s="410"/>
      <c r="AX61" s="410"/>
      <c r="AY61" s="410"/>
      <c r="AZ61" s="155"/>
      <c r="BA61" s="155"/>
      <c r="BB61" s="155"/>
      <c r="BC61" s="155"/>
      <c r="BD61" s="155"/>
      <c r="BE61" s="155"/>
      <c r="BF61" s="155"/>
      <c r="BG61" s="155"/>
      <c r="BH61" s="155"/>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row>
    <row r="62" spans="1:88">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row>
    <row r="63" spans="1:88">
      <c r="A63" s="371"/>
      <c r="B63" s="420" t="s">
        <v>1186</v>
      </c>
      <c r="C63" s="421"/>
      <c r="D63" s="421"/>
      <c r="E63" s="421"/>
      <c r="F63" s="422" t="s">
        <v>1185</v>
      </c>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371"/>
      <c r="AH63" s="371"/>
      <c r="AI63" s="371"/>
      <c r="AJ63" s="371"/>
      <c r="AK63" s="371"/>
      <c r="AL63" s="371"/>
      <c r="AM63" s="371"/>
      <c r="AN63" s="371"/>
      <c r="AO63" s="371"/>
      <c r="AP63" s="371"/>
      <c r="AQ63" s="371"/>
      <c r="AR63" s="371"/>
      <c r="AS63" s="371"/>
      <c r="AT63" s="371"/>
      <c r="AU63" s="371"/>
      <c r="AV63" s="371"/>
      <c r="AW63" s="371"/>
      <c r="AX63" s="371"/>
      <c r="AY63" s="371"/>
    </row>
    <row r="64" spans="1:88">
      <c r="A64" s="371"/>
      <c r="B64" s="421"/>
      <c r="C64" s="421"/>
      <c r="D64" s="421"/>
      <c r="E64" s="421"/>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371"/>
      <c r="AH64" s="371"/>
      <c r="AI64" s="371"/>
      <c r="AJ64" s="371"/>
      <c r="AK64" s="371"/>
      <c r="AL64" s="371"/>
      <c r="AM64" s="371"/>
      <c r="AN64" s="371"/>
      <c r="AO64" s="371"/>
      <c r="AP64" s="371"/>
      <c r="AQ64" s="371"/>
      <c r="AR64" s="371"/>
      <c r="AS64" s="371"/>
      <c r="AT64" s="371"/>
      <c r="AU64" s="371"/>
      <c r="AV64" s="371"/>
      <c r="AW64" s="371"/>
      <c r="AX64" s="371"/>
      <c r="AY64" s="371"/>
    </row>
    <row r="65" spans="1:51">
      <c r="A65" s="371"/>
      <c r="B65" s="371"/>
      <c r="C65" s="371"/>
      <c r="D65" s="371"/>
      <c r="E65" s="371"/>
      <c r="F65" s="419" t="s">
        <v>1184</v>
      </c>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371"/>
      <c r="AI65" s="371"/>
      <c r="AJ65" s="371"/>
      <c r="AK65" s="371"/>
      <c r="AL65" s="371"/>
      <c r="AM65" s="371"/>
      <c r="AN65" s="371"/>
      <c r="AO65" s="371"/>
      <c r="AP65" s="371"/>
      <c r="AQ65" s="371"/>
      <c r="AR65" s="371"/>
      <c r="AS65" s="371"/>
      <c r="AT65" s="371"/>
      <c r="AU65" s="371"/>
      <c r="AV65" s="371"/>
      <c r="AW65" s="371"/>
      <c r="AX65" s="371"/>
      <c r="AY65" s="371"/>
    </row>
    <row r="66" spans="1:51">
      <c r="A66" s="371"/>
      <c r="B66" s="371"/>
      <c r="C66" s="371"/>
      <c r="D66" s="371"/>
      <c r="E66" s="371"/>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371"/>
      <c r="AI66" s="371"/>
      <c r="AJ66" s="371"/>
      <c r="AK66" s="371"/>
      <c r="AL66" s="371"/>
      <c r="AM66" s="371"/>
      <c r="AN66" s="371"/>
      <c r="AO66" s="371"/>
      <c r="AP66" s="371"/>
      <c r="AQ66" s="371"/>
      <c r="AR66" s="371"/>
      <c r="AS66" s="371"/>
      <c r="AT66" s="371"/>
      <c r="AU66" s="371"/>
      <c r="AV66" s="371"/>
      <c r="AW66" s="371"/>
      <c r="AX66" s="371"/>
      <c r="AY66" s="371"/>
    </row>
    <row r="67" spans="1:51">
      <c r="A67" s="37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row>
    <row r="68" spans="1:5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sheetData>
  <sheetProtection algorithmName="SHA-512" hashValue="5SLcrV/3fpGLVD1BKmejpv2ACUJ0jFo20uRHJbrX8nD9fKwRcKuZrIK/RRtNaSkD/oSOJlSrzwHecJUGNI4foA==" saltValue="p+2wR604x36h7P7u4NKYdA==" spinCount="100000" sheet="1" selectLockedCells="1"/>
  <mergeCells count="67">
    <mergeCell ref="AD32:AG34"/>
    <mergeCell ref="R50:AC52"/>
    <mergeCell ref="AD50:AG52"/>
    <mergeCell ref="R32:AC34"/>
    <mergeCell ref="AD41:AG43"/>
    <mergeCell ref="B1:AX4"/>
    <mergeCell ref="R17:AC22"/>
    <mergeCell ref="R29:AC31"/>
    <mergeCell ref="B17:Q19"/>
    <mergeCell ref="B29:Q31"/>
    <mergeCell ref="AD17:AG22"/>
    <mergeCell ref="B11:G13"/>
    <mergeCell ref="AD29:AG31"/>
    <mergeCell ref="H14:Y14"/>
    <mergeCell ref="Z14:AG14"/>
    <mergeCell ref="AD26:AG28"/>
    <mergeCell ref="B23:Q25"/>
    <mergeCell ref="B26:Q28"/>
    <mergeCell ref="Z9:AF10"/>
    <mergeCell ref="AG9:AW10"/>
    <mergeCell ref="B8:AW8"/>
    <mergeCell ref="AD23:AG25"/>
    <mergeCell ref="R23:AC25"/>
    <mergeCell ref="R26:AC28"/>
    <mergeCell ref="B15:G15"/>
    <mergeCell ref="Z15:AG15"/>
    <mergeCell ref="H15:Y15"/>
    <mergeCell ref="AH14:AI14"/>
    <mergeCell ref="AJ14:AN14"/>
    <mergeCell ref="AH15:AW15"/>
    <mergeCell ref="H11:I11"/>
    <mergeCell ref="J11:AW11"/>
    <mergeCell ref="H12:AW13"/>
    <mergeCell ref="AP14:AR14"/>
    <mergeCell ref="AT14:AV14"/>
    <mergeCell ref="AD59:AG61"/>
    <mergeCell ref="R35:AC37"/>
    <mergeCell ref="B56:Q58"/>
    <mergeCell ref="R56:AC58"/>
    <mergeCell ref="AD56:AG58"/>
    <mergeCell ref="R41:AC43"/>
    <mergeCell ref="R44:AC46"/>
    <mergeCell ref="R47:AC49"/>
    <mergeCell ref="R38:AC40"/>
    <mergeCell ref="J35:Q37"/>
    <mergeCell ref="AD38:AG40"/>
    <mergeCell ref="R53:AC55"/>
    <mergeCell ref="AD53:AG55"/>
    <mergeCell ref="AD44:AG46"/>
    <mergeCell ref="AD47:AG49"/>
    <mergeCell ref="AD35:AG37"/>
    <mergeCell ref="F65:AG66"/>
    <mergeCell ref="B63:E64"/>
    <mergeCell ref="F63:AF64"/>
    <mergeCell ref="B9:G10"/>
    <mergeCell ref="H9:Y10"/>
    <mergeCell ref="I53:Q55"/>
    <mergeCell ref="I50:Q52"/>
    <mergeCell ref="I47:Q49"/>
    <mergeCell ref="I44:Q46"/>
    <mergeCell ref="I41:Q43"/>
    <mergeCell ref="I38:Q40"/>
    <mergeCell ref="I20:Q22"/>
    <mergeCell ref="B32:Q34"/>
    <mergeCell ref="B14:G14"/>
    <mergeCell ref="B59:Q61"/>
    <mergeCell ref="R59:AC61"/>
  </mergeCells>
  <phoneticPr fontId="3"/>
  <conditionalFormatting sqref="AD17:AG22">
    <cfRule type="containsText" dxfId="289" priority="21" operator="containsText" text="設定申込">
      <formula>NOT(ISERROR(SEARCH("設定申込",AD17)))</formula>
    </cfRule>
  </conditionalFormatting>
  <conditionalFormatting sqref="AD23:AG25">
    <cfRule type="expression" dxfId="288" priority="20">
      <formula>$AD$23="有"</formula>
    </cfRule>
  </conditionalFormatting>
  <conditionalFormatting sqref="AD26:AG28">
    <cfRule type="expression" dxfId="287" priority="19">
      <formula>$AD$26="有"</formula>
    </cfRule>
  </conditionalFormatting>
  <conditionalFormatting sqref="AD32:AG34">
    <cfRule type="expression" dxfId="286" priority="17">
      <formula>$AD$32="有"</formula>
    </cfRule>
  </conditionalFormatting>
  <conditionalFormatting sqref="AD35:AG37">
    <cfRule type="expression" dxfId="285" priority="13">
      <formula>$AD$35="有"</formula>
    </cfRule>
  </conditionalFormatting>
  <conditionalFormatting sqref="AD38:AG40">
    <cfRule type="expression" dxfId="284" priority="12">
      <formula>$AD$38="有"</formula>
    </cfRule>
  </conditionalFormatting>
  <conditionalFormatting sqref="AD41:AG43">
    <cfRule type="expression" dxfId="283" priority="8">
      <formula>$AD$41="有"</formula>
    </cfRule>
  </conditionalFormatting>
  <conditionalFormatting sqref="AD44:AG46">
    <cfRule type="expression" dxfId="282" priority="7">
      <formula>$AD$44="有"</formula>
    </cfRule>
  </conditionalFormatting>
  <conditionalFormatting sqref="AD47:AG49">
    <cfRule type="expression" dxfId="281" priority="6">
      <formula>$AD$47="有"</formula>
    </cfRule>
  </conditionalFormatting>
  <conditionalFormatting sqref="AD50:AG52">
    <cfRule type="expression" dxfId="280" priority="5">
      <formula>$AD$50="有"</formula>
    </cfRule>
  </conditionalFormatting>
  <conditionalFormatting sqref="AD53:AG55">
    <cfRule type="expression" dxfId="279" priority="4">
      <formula>$AD$53="有"</formula>
    </cfRule>
  </conditionalFormatting>
  <conditionalFormatting sqref="AD56:AG58">
    <cfRule type="expression" dxfId="278" priority="3">
      <formula>$AD$56="有"</formula>
    </cfRule>
  </conditionalFormatting>
  <conditionalFormatting sqref="AD59:AG61">
    <cfRule type="expression" dxfId="277" priority="2">
      <formula>$AD$59="有"</formula>
    </cfRule>
  </conditionalFormatting>
  <conditionalFormatting sqref="AD29:AG31">
    <cfRule type="expression" dxfId="276" priority="1">
      <formula>$AD$29="有"</formula>
    </cfRule>
  </conditionalFormatting>
  <dataValidations count="3">
    <dataValidation imeMode="fullKatakana" allowBlank="1" showInputMessage="1" showErrorMessage="1" sqref="J11:AW11" xr:uid="{00000000-0002-0000-0000-000001000000}"/>
    <dataValidation imeMode="disabled" allowBlank="1" showInputMessage="1" showErrorMessage="1" sqref="H14:Y14" xr:uid="{00000000-0002-0000-0000-000002000000}"/>
    <dataValidation imeMode="hiragana" allowBlank="1" showInputMessage="1" showErrorMessage="1" sqref="H12:AW13" xr:uid="{00000000-0002-0000-0000-000003000000}"/>
  </dataValidations>
  <pageMargins left="0.7" right="0.7" top="0.75" bottom="0.75" header="0.3" footer="0.3"/>
  <pageSetup paperSize="9" scale="51" orientation="portrait" r:id="rId1"/>
  <headerFooter>
    <oddFooter>&amp;RNDA対象資料:29-0174-SYS001146(S)</oddFooter>
  </headerFooter>
  <ignoredErrors>
    <ignoredError sqref="AD53" formulaRange="1"/>
  </ignoredErrors>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00000000-0002-0000-0000-000004000000}">
          <x14:formula1>
            <xm:f>リスト!$D$2:$D$32</xm:f>
          </x14:formula1>
          <xm:sqref>AT14:AV14</xm:sqref>
        </x14:dataValidation>
        <x14:dataValidation type="list" imeMode="disabled" allowBlank="1" showInputMessage="1" showErrorMessage="1" xr:uid="{00000000-0002-0000-0000-000005000000}">
          <x14:formula1>
            <xm:f>リスト!$C$2:$C$13</xm:f>
          </x14:formula1>
          <xm:sqref>AP14:AR14</xm:sqref>
        </x14:dataValidation>
        <x14:dataValidation type="list" imeMode="disabled" allowBlank="1" showInputMessage="1" showErrorMessage="1" xr:uid="{00000000-0002-0000-0000-000006000000}">
          <x14:formula1>
            <xm:f>リスト!$B$5:$B$25</xm:f>
          </x14:formula1>
          <xm:sqref>AJ14:AN14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9A66-9D7F-4D97-AF2B-3BD7D4727A45}">
  <sheetPr>
    <tabColor rgb="FFFFFF00"/>
    <pageSetUpPr fitToPage="1"/>
  </sheetPr>
  <dimension ref="A1:E66"/>
  <sheetViews>
    <sheetView view="pageBreakPreview" zoomScaleNormal="80" zoomScaleSheetLayoutView="100" workbookViewId="0">
      <selection activeCell="D4" sqref="D4"/>
    </sheetView>
  </sheetViews>
  <sheetFormatPr defaultColWidth="9" defaultRowHeight="13.2"/>
  <cols>
    <col min="1" max="1" width="2.77734375" style="1" customWidth="1"/>
    <col min="2" max="2" width="21.88671875" style="1" bestFit="1" customWidth="1"/>
    <col min="3" max="3" width="19.44140625" style="1" bestFit="1" customWidth="1"/>
    <col min="4" max="4" width="59.77734375" style="1" customWidth="1"/>
    <col min="5" max="5" width="4.21875" style="1" customWidth="1"/>
    <col min="6" max="16384" width="9" style="1"/>
  </cols>
  <sheetData>
    <row r="1" spans="1:5">
      <c r="A1" s="2"/>
      <c r="B1" s="523" t="s">
        <v>236</v>
      </c>
      <c r="C1" s="523"/>
      <c r="D1" s="523"/>
      <c r="E1" s="2"/>
    </row>
    <row r="2" spans="1:5">
      <c r="A2" s="2"/>
      <c r="B2" s="523"/>
      <c r="C2" s="523"/>
      <c r="D2" s="523"/>
      <c r="E2" s="2"/>
    </row>
    <row r="3" spans="1:5">
      <c r="A3" s="2"/>
      <c r="B3" s="2"/>
      <c r="C3" s="2"/>
      <c r="D3" s="234" t="str">
        <f>本紙!AY5</f>
        <v>Ver.1.7(2025.05.31～）</v>
      </c>
      <c r="E3" s="2"/>
    </row>
    <row r="4" spans="1:5">
      <c r="A4" s="2"/>
      <c r="B4" s="524" t="s">
        <v>182</v>
      </c>
      <c r="C4" s="525"/>
      <c r="D4" s="112" t="s">
        <v>183</v>
      </c>
      <c r="E4" s="2"/>
    </row>
    <row r="5" spans="1:5" ht="13.5" customHeight="1">
      <c r="A5" s="2"/>
      <c r="B5" s="510" t="s">
        <v>184</v>
      </c>
      <c r="C5" s="526" t="s">
        <v>516</v>
      </c>
      <c r="D5" s="527" t="s">
        <v>185</v>
      </c>
      <c r="E5" s="2"/>
    </row>
    <row r="6" spans="1:5">
      <c r="A6" s="2"/>
      <c r="B6" s="511"/>
      <c r="C6" s="526"/>
      <c r="D6" s="527"/>
      <c r="E6" s="2"/>
    </row>
    <row r="7" spans="1:5" ht="13.5" customHeight="1">
      <c r="A7" s="2"/>
      <c r="B7" s="511"/>
      <c r="C7" s="526" t="s">
        <v>517</v>
      </c>
      <c r="D7" s="527" t="s">
        <v>518</v>
      </c>
      <c r="E7" s="2"/>
    </row>
    <row r="8" spans="1:5">
      <c r="A8" s="2"/>
      <c r="B8" s="511"/>
      <c r="C8" s="526"/>
      <c r="D8" s="527"/>
      <c r="E8" s="2"/>
    </row>
    <row r="9" spans="1:5" ht="13.5" customHeight="1">
      <c r="A9" s="2"/>
      <c r="B9" s="511"/>
      <c r="C9" s="528" t="s">
        <v>519</v>
      </c>
      <c r="D9" s="527" t="s">
        <v>520</v>
      </c>
      <c r="E9" s="2"/>
    </row>
    <row r="10" spans="1:5">
      <c r="A10" s="2"/>
      <c r="B10" s="511"/>
      <c r="C10" s="528"/>
      <c r="D10" s="527"/>
      <c r="E10" s="2"/>
    </row>
    <row r="11" spans="1:5" ht="13.5" customHeight="1">
      <c r="A11" s="2"/>
      <c r="B11" s="511"/>
      <c r="C11" s="529" t="s">
        <v>521</v>
      </c>
      <c r="D11" s="528" t="s">
        <v>522</v>
      </c>
      <c r="E11" s="2"/>
    </row>
    <row r="12" spans="1:5">
      <c r="A12" s="2"/>
      <c r="B12" s="511"/>
      <c r="C12" s="529"/>
      <c r="D12" s="528"/>
      <c r="E12" s="2"/>
    </row>
    <row r="13" spans="1:5" ht="13.5" customHeight="1">
      <c r="A13" s="2"/>
      <c r="B13" s="511"/>
      <c r="C13" s="528" t="s">
        <v>523</v>
      </c>
      <c r="D13" s="527" t="s">
        <v>524</v>
      </c>
      <c r="E13" s="2"/>
    </row>
    <row r="14" spans="1:5">
      <c r="A14" s="2"/>
      <c r="B14" s="511"/>
      <c r="C14" s="528"/>
      <c r="D14" s="527"/>
      <c r="E14" s="2"/>
    </row>
    <row r="15" spans="1:5" ht="21.6">
      <c r="A15" s="2"/>
      <c r="B15" s="512"/>
      <c r="C15" s="235" t="s">
        <v>1037</v>
      </c>
      <c r="D15" s="236" t="s">
        <v>1054</v>
      </c>
      <c r="E15" s="2"/>
    </row>
    <row r="16" spans="1:5">
      <c r="A16" s="2"/>
      <c r="B16" s="509" t="s">
        <v>223</v>
      </c>
      <c r="C16" s="512" t="s">
        <v>202</v>
      </c>
      <c r="D16" s="512" t="s">
        <v>209</v>
      </c>
      <c r="E16" s="2"/>
    </row>
    <row r="17" spans="1:5">
      <c r="A17" s="2"/>
      <c r="B17" s="509"/>
      <c r="C17" s="509"/>
      <c r="D17" s="509"/>
      <c r="E17" s="2"/>
    </row>
    <row r="18" spans="1:5">
      <c r="A18" s="2"/>
      <c r="B18" s="509"/>
      <c r="C18" s="509"/>
      <c r="D18" s="509"/>
      <c r="E18" s="2"/>
    </row>
    <row r="19" spans="1:5">
      <c r="A19" s="2"/>
      <c r="B19" s="509" t="s">
        <v>186</v>
      </c>
      <c r="C19" s="509" t="s">
        <v>187</v>
      </c>
      <c r="D19" s="509" t="s">
        <v>212</v>
      </c>
      <c r="E19" s="2"/>
    </row>
    <row r="20" spans="1:5">
      <c r="A20" s="2"/>
      <c r="B20" s="509"/>
      <c r="C20" s="509"/>
      <c r="D20" s="509"/>
      <c r="E20" s="2"/>
    </row>
    <row r="21" spans="1:5">
      <c r="A21" s="2"/>
      <c r="B21" s="509" t="s">
        <v>188</v>
      </c>
      <c r="C21" s="509" t="s">
        <v>187</v>
      </c>
      <c r="D21" s="509" t="s">
        <v>210</v>
      </c>
      <c r="E21" s="2"/>
    </row>
    <row r="22" spans="1:5">
      <c r="A22" s="2"/>
      <c r="B22" s="509"/>
      <c r="C22" s="509"/>
      <c r="D22" s="509"/>
      <c r="E22" s="2"/>
    </row>
    <row r="23" spans="1:5">
      <c r="A23" s="2"/>
      <c r="B23" s="509" t="s">
        <v>189</v>
      </c>
      <c r="C23" s="509" t="s">
        <v>190</v>
      </c>
      <c r="D23" s="509" t="s">
        <v>513</v>
      </c>
      <c r="E23" s="2"/>
    </row>
    <row r="24" spans="1:5" ht="26.25" customHeight="1">
      <c r="A24" s="2"/>
      <c r="B24" s="509"/>
      <c r="C24" s="509"/>
      <c r="D24" s="509"/>
      <c r="E24" s="2"/>
    </row>
    <row r="25" spans="1:5">
      <c r="A25" s="2"/>
      <c r="B25" s="509" t="s">
        <v>191</v>
      </c>
      <c r="C25" s="509" t="s">
        <v>192</v>
      </c>
      <c r="D25" s="509" t="s">
        <v>226</v>
      </c>
      <c r="E25" s="2"/>
    </row>
    <row r="26" spans="1:5">
      <c r="A26" s="2"/>
      <c r="B26" s="509"/>
      <c r="C26" s="509"/>
      <c r="D26" s="509"/>
      <c r="E26" s="2"/>
    </row>
    <row r="27" spans="1:5">
      <c r="A27" s="2"/>
      <c r="B27" s="509"/>
      <c r="C27" s="509"/>
      <c r="D27" s="509"/>
      <c r="E27" s="2"/>
    </row>
    <row r="28" spans="1:5">
      <c r="A28" s="2"/>
      <c r="B28" s="509" t="s">
        <v>200</v>
      </c>
      <c r="C28" s="509" t="s">
        <v>201</v>
      </c>
      <c r="D28" s="509" t="s">
        <v>211</v>
      </c>
      <c r="E28" s="2"/>
    </row>
    <row r="29" spans="1:5">
      <c r="A29" s="2"/>
      <c r="B29" s="510"/>
      <c r="C29" s="510"/>
      <c r="D29" s="510"/>
      <c r="E29" s="2"/>
    </row>
    <row r="30" spans="1:5" s="97" customFormat="1">
      <c r="A30" s="2"/>
      <c r="B30" s="513" t="s">
        <v>732</v>
      </c>
      <c r="C30" s="513" t="s">
        <v>733</v>
      </c>
      <c r="D30" s="516" t="s">
        <v>803</v>
      </c>
      <c r="E30" s="2"/>
    </row>
    <row r="31" spans="1:5" s="97" customFormat="1">
      <c r="A31" s="2"/>
      <c r="B31" s="514"/>
      <c r="C31" s="514"/>
      <c r="D31" s="517"/>
      <c r="E31" s="2"/>
    </row>
    <row r="32" spans="1:5" s="97" customFormat="1">
      <c r="A32" s="2"/>
      <c r="B32" s="514"/>
      <c r="C32" s="514"/>
      <c r="D32" s="517"/>
      <c r="E32" s="2"/>
    </row>
    <row r="33" spans="1:5" s="97" customFormat="1" ht="16.5" customHeight="1">
      <c r="A33" s="2"/>
      <c r="B33" s="515"/>
      <c r="C33" s="515"/>
      <c r="D33" s="517"/>
      <c r="E33" s="2"/>
    </row>
    <row r="34" spans="1:5" ht="13.5" customHeight="1">
      <c r="A34" s="2"/>
      <c r="B34" s="518" t="s">
        <v>225</v>
      </c>
      <c r="C34" s="518" t="s">
        <v>193</v>
      </c>
      <c r="D34" s="520" t="s">
        <v>734</v>
      </c>
      <c r="E34" s="2"/>
    </row>
    <row r="35" spans="1:5">
      <c r="A35" s="2"/>
      <c r="B35" s="519"/>
      <c r="C35" s="519"/>
      <c r="D35" s="521"/>
      <c r="E35" s="2"/>
    </row>
    <row r="36" spans="1:5">
      <c r="A36" s="2"/>
      <c r="B36" s="519"/>
      <c r="C36" s="519"/>
      <c r="D36" s="521"/>
      <c r="E36" s="2"/>
    </row>
    <row r="37" spans="1:5">
      <c r="A37" s="2"/>
      <c r="B37" s="519"/>
      <c r="C37" s="519"/>
      <c r="D37" s="521"/>
      <c r="E37" s="2"/>
    </row>
    <row r="38" spans="1:5">
      <c r="A38" s="2"/>
      <c r="B38" s="519"/>
      <c r="C38" s="519"/>
      <c r="D38" s="522"/>
      <c r="E38" s="2"/>
    </row>
    <row r="39" spans="1:5">
      <c r="A39" s="2"/>
      <c r="B39" s="509" t="s">
        <v>755</v>
      </c>
      <c r="C39" s="509" t="s">
        <v>194</v>
      </c>
      <c r="D39" s="512" t="s">
        <v>195</v>
      </c>
      <c r="E39" s="2"/>
    </row>
    <row r="40" spans="1:5">
      <c r="A40" s="2"/>
      <c r="B40" s="509"/>
      <c r="C40" s="509"/>
      <c r="D40" s="509"/>
      <c r="E40" s="2"/>
    </row>
    <row r="41" spans="1:5">
      <c r="A41" s="2"/>
      <c r="B41" s="509" t="s">
        <v>756</v>
      </c>
      <c r="C41" s="509" t="s">
        <v>194</v>
      </c>
      <c r="D41" s="509" t="s">
        <v>196</v>
      </c>
      <c r="E41" s="2"/>
    </row>
    <row r="42" spans="1:5">
      <c r="A42" s="2"/>
      <c r="B42" s="509"/>
      <c r="C42" s="509"/>
      <c r="D42" s="509"/>
      <c r="E42" s="2"/>
    </row>
    <row r="43" spans="1:5">
      <c r="A43" s="2"/>
      <c r="B43" s="509" t="s">
        <v>197</v>
      </c>
      <c r="C43" s="509" t="s">
        <v>187</v>
      </c>
      <c r="D43" s="509" t="s">
        <v>213</v>
      </c>
      <c r="E43" s="2"/>
    </row>
    <row r="44" spans="1:5">
      <c r="A44" s="2"/>
      <c r="B44" s="509"/>
      <c r="C44" s="509"/>
      <c r="D44" s="509"/>
      <c r="E44" s="2"/>
    </row>
    <row r="45" spans="1:5">
      <c r="A45" s="2"/>
      <c r="B45" s="509" t="s">
        <v>198</v>
      </c>
      <c r="C45" s="509" t="s">
        <v>187</v>
      </c>
      <c r="D45" s="509" t="s">
        <v>214</v>
      </c>
      <c r="E45" s="2"/>
    </row>
    <row r="46" spans="1:5">
      <c r="A46" s="2"/>
      <c r="B46" s="509"/>
      <c r="C46" s="509"/>
      <c r="D46" s="509"/>
      <c r="E46" s="2"/>
    </row>
    <row r="47" spans="1:5">
      <c r="A47" s="2"/>
      <c r="B47" s="509" t="s">
        <v>199</v>
      </c>
      <c r="C47" s="509" t="s">
        <v>194</v>
      </c>
      <c r="D47" s="509" t="s">
        <v>1051</v>
      </c>
      <c r="E47" s="2"/>
    </row>
    <row r="48" spans="1:5">
      <c r="A48" s="2"/>
      <c r="B48" s="509"/>
      <c r="C48" s="509"/>
      <c r="D48" s="509"/>
      <c r="E48" s="2"/>
    </row>
    <row r="49" spans="1:5">
      <c r="A49" s="2"/>
      <c r="B49" s="509"/>
      <c r="C49" s="509"/>
      <c r="D49" s="509"/>
      <c r="E49" s="2"/>
    </row>
    <row r="50" spans="1:5" ht="13.5" customHeight="1">
      <c r="A50" s="2"/>
      <c r="B50" s="510" t="s">
        <v>206</v>
      </c>
      <c r="C50" s="509" t="s">
        <v>208</v>
      </c>
      <c r="D50" s="509" t="s">
        <v>228</v>
      </c>
      <c r="E50" s="2"/>
    </row>
    <row r="51" spans="1:5">
      <c r="A51" s="2"/>
      <c r="B51" s="511"/>
      <c r="C51" s="509"/>
      <c r="D51" s="509"/>
      <c r="E51" s="2"/>
    </row>
    <row r="52" spans="1:5" ht="18" customHeight="1">
      <c r="A52" s="2"/>
      <c r="B52" s="511"/>
      <c r="C52" s="509"/>
      <c r="D52" s="509"/>
      <c r="E52" s="2"/>
    </row>
    <row r="53" spans="1:5">
      <c r="A53" s="2"/>
      <c r="B53" s="511"/>
      <c r="C53" s="509" t="s">
        <v>216</v>
      </c>
      <c r="D53" s="509" t="s">
        <v>229</v>
      </c>
      <c r="E53" s="2"/>
    </row>
    <row r="54" spans="1:5">
      <c r="A54" s="2"/>
      <c r="B54" s="511"/>
      <c r="C54" s="509"/>
      <c r="D54" s="509"/>
      <c r="E54" s="2"/>
    </row>
    <row r="55" spans="1:5" ht="18" customHeight="1">
      <c r="A55" s="2"/>
      <c r="B55" s="511"/>
      <c r="C55" s="509"/>
      <c r="D55" s="509"/>
      <c r="E55" s="2"/>
    </row>
    <row r="56" spans="1:5">
      <c r="A56" s="2"/>
      <c r="B56" s="511"/>
      <c r="C56" s="513" t="s">
        <v>782</v>
      </c>
      <c r="D56" s="513" t="s">
        <v>789</v>
      </c>
      <c r="E56" s="2"/>
    </row>
    <row r="57" spans="1:5">
      <c r="A57" s="2"/>
      <c r="B57" s="511"/>
      <c r="C57" s="514"/>
      <c r="D57" s="514"/>
      <c r="E57" s="2"/>
    </row>
    <row r="58" spans="1:5" ht="18.75" customHeight="1">
      <c r="A58" s="2"/>
      <c r="B58" s="512"/>
      <c r="C58" s="515"/>
      <c r="D58" s="515"/>
      <c r="E58" s="2"/>
    </row>
    <row r="59" spans="1:5">
      <c r="A59" s="2"/>
      <c r="B59" s="509" t="s">
        <v>218</v>
      </c>
      <c r="C59" s="509" t="s">
        <v>204</v>
      </c>
      <c r="D59" s="509" t="s">
        <v>227</v>
      </c>
      <c r="E59" s="2"/>
    </row>
    <row r="60" spans="1:5">
      <c r="A60" s="2"/>
      <c r="B60" s="509"/>
      <c r="C60" s="509"/>
      <c r="D60" s="509"/>
      <c r="E60" s="2"/>
    </row>
    <row r="61" spans="1:5" s="27" customFormat="1" ht="62.25" customHeight="1">
      <c r="A61" s="26"/>
      <c r="B61" s="194" t="s">
        <v>219</v>
      </c>
      <c r="C61" s="194" t="s">
        <v>192</v>
      </c>
      <c r="D61" s="194" t="s">
        <v>825</v>
      </c>
      <c r="E61" s="26"/>
    </row>
    <row r="62" spans="1:5" s="27" customFormat="1" ht="34.049999999999997" customHeight="1">
      <c r="A62" s="26"/>
      <c r="B62" s="194" t="s">
        <v>777</v>
      </c>
      <c r="C62" s="194" t="s">
        <v>778</v>
      </c>
      <c r="D62" s="194" t="s">
        <v>779</v>
      </c>
      <c r="E62" s="26"/>
    </row>
    <row r="63" spans="1:5" ht="71.25" customHeight="1">
      <c r="B63" s="215" t="s">
        <v>832</v>
      </c>
      <c r="C63" s="215" t="s">
        <v>32</v>
      </c>
      <c r="D63" s="216" t="s">
        <v>833</v>
      </c>
    </row>
    <row r="64" spans="1:5" s="27" customFormat="1" ht="51" customHeight="1">
      <c r="A64" s="26"/>
      <c r="B64" s="194" t="s">
        <v>780</v>
      </c>
      <c r="C64" s="194" t="s">
        <v>192</v>
      </c>
      <c r="D64" s="194" t="s">
        <v>781</v>
      </c>
      <c r="E64" s="26"/>
    </row>
    <row r="65" spans="1:5" s="27" customFormat="1" ht="51" customHeight="1">
      <c r="A65" s="26"/>
      <c r="B65" s="194" t="s">
        <v>1055</v>
      </c>
      <c r="C65" s="194" t="s">
        <v>1056</v>
      </c>
      <c r="D65" s="194" t="s">
        <v>1057</v>
      </c>
      <c r="E65" s="26"/>
    </row>
    <row r="66" spans="1:5">
      <c r="A66" s="2"/>
      <c r="B66" s="2"/>
      <c r="C66" s="2"/>
      <c r="D66" s="2"/>
      <c r="E66" s="2"/>
    </row>
  </sheetData>
  <sheetProtection algorithmName="SHA-512" hashValue="eyaTzao7E8fuGPgEl30PV7wWcS+dRUlQWac/XZxlDKPpBcx1LvLaIgCIkgo0pe2j5MNLRLkUCK7/sstFtaRlaA==" saltValue="Jl6ud+XCw4K5G4hU843lNw==" spinCount="100000" sheet="1" selectLockedCells="1"/>
  <mergeCells count="62">
    <mergeCell ref="B1:D2"/>
    <mergeCell ref="B4:C4"/>
    <mergeCell ref="B5:B15"/>
    <mergeCell ref="C5:C6"/>
    <mergeCell ref="D5:D6"/>
    <mergeCell ref="C7:C8"/>
    <mergeCell ref="D7:D8"/>
    <mergeCell ref="C9:C10"/>
    <mergeCell ref="D9:D10"/>
    <mergeCell ref="C11:C12"/>
    <mergeCell ref="D11:D12"/>
    <mergeCell ref="C13:C14"/>
    <mergeCell ref="D13:D14"/>
    <mergeCell ref="B16:B18"/>
    <mergeCell ref="C16:C18"/>
    <mergeCell ref="D16:D18"/>
    <mergeCell ref="B19:B20"/>
    <mergeCell ref="C19:C20"/>
    <mergeCell ref="D19:D20"/>
    <mergeCell ref="B21:B22"/>
    <mergeCell ref="C21:C22"/>
    <mergeCell ref="D21:D22"/>
    <mergeCell ref="B23:B24"/>
    <mergeCell ref="C23:C24"/>
    <mergeCell ref="D23:D24"/>
    <mergeCell ref="B25:B27"/>
    <mergeCell ref="C25:C27"/>
    <mergeCell ref="D25:D27"/>
    <mergeCell ref="B28:B29"/>
    <mergeCell ref="C28:C29"/>
    <mergeCell ref="D28:D29"/>
    <mergeCell ref="B30:B33"/>
    <mergeCell ref="C30:C33"/>
    <mergeCell ref="D30:D33"/>
    <mergeCell ref="B34:B38"/>
    <mergeCell ref="C34:C38"/>
    <mergeCell ref="D34:D38"/>
    <mergeCell ref="B39:B40"/>
    <mergeCell ref="C39:C40"/>
    <mergeCell ref="D39:D40"/>
    <mergeCell ref="B41:B42"/>
    <mergeCell ref="C41:C42"/>
    <mergeCell ref="D41:D42"/>
    <mergeCell ref="B43:B44"/>
    <mergeCell ref="C43:C44"/>
    <mergeCell ref="D43:D44"/>
    <mergeCell ref="B45:B46"/>
    <mergeCell ref="C45:C46"/>
    <mergeCell ref="D45:D46"/>
    <mergeCell ref="B47:B49"/>
    <mergeCell ref="C47:C49"/>
    <mergeCell ref="D47:D49"/>
    <mergeCell ref="B59:B60"/>
    <mergeCell ref="C59:C60"/>
    <mergeCell ref="D59:D60"/>
    <mergeCell ref="B50:B58"/>
    <mergeCell ref="C50:C52"/>
    <mergeCell ref="D50:D52"/>
    <mergeCell ref="C53:C55"/>
    <mergeCell ref="D53:D55"/>
    <mergeCell ref="C56:C58"/>
    <mergeCell ref="D56:D58"/>
  </mergeCells>
  <phoneticPr fontId="3"/>
  <pageMargins left="0.25" right="0.25" top="0.75" bottom="0.75" header="0.3" footer="0.3"/>
  <pageSetup paperSize="9" scale="71" orientation="portrait" r:id="rId1"/>
  <headerFooter>
    <oddFooter>&amp;RNDA対象資料:29-0174-SYS001146(S)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topLeftCell="E1" zoomScale="85" zoomScaleNormal="85" workbookViewId="0">
      <selection activeCell="I4" sqref="I4"/>
    </sheetView>
  </sheetViews>
  <sheetFormatPr defaultColWidth="12.6640625" defaultRowHeight="15" customHeight="1"/>
  <cols>
    <col min="1" max="12" width="8.6640625" style="175" customWidth="1"/>
    <col min="13" max="18" width="8.6640625" style="188" customWidth="1"/>
    <col min="19" max="36" width="8.6640625" style="175" customWidth="1"/>
    <col min="37" max="16384" width="12.6640625" style="175"/>
  </cols>
  <sheetData>
    <row r="1" spans="1:40" ht="13.5" customHeight="1">
      <c r="M1" s="175"/>
      <c r="N1" s="175"/>
      <c r="O1" s="175"/>
      <c r="P1" s="175"/>
      <c r="Q1" s="175"/>
      <c r="R1" s="175"/>
      <c r="Y1" s="188"/>
      <c r="Z1" s="188"/>
      <c r="AA1" s="188"/>
      <c r="AB1" s="188"/>
      <c r="AC1" s="188"/>
      <c r="AD1" s="188"/>
      <c r="AE1" s="188"/>
      <c r="AF1" s="188"/>
      <c r="AG1" s="188"/>
      <c r="AH1" s="188"/>
      <c r="AI1" s="188"/>
      <c r="AJ1" s="188"/>
    </row>
    <row r="2" spans="1:40" ht="13.5" customHeight="1">
      <c r="M2" s="175"/>
      <c r="N2" s="175"/>
      <c r="O2" s="175"/>
      <c r="P2" s="175"/>
      <c r="Q2" s="175"/>
      <c r="R2" s="175"/>
      <c r="Y2" s="188"/>
      <c r="Z2" s="188"/>
      <c r="AA2" s="188"/>
      <c r="AB2" s="188"/>
      <c r="AC2" s="188"/>
      <c r="AD2" s="188"/>
      <c r="AE2" s="188"/>
      <c r="AF2" s="188"/>
      <c r="AG2" s="188"/>
      <c r="AH2" s="188"/>
      <c r="AI2" s="188"/>
      <c r="AJ2" s="188"/>
    </row>
    <row r="3" spans="1:40" ht="13.5" customHeight="1">
      <c r="M3" s="175"/>
      <c r="N3" s="175"/>
      <c r="O3" s="175"/>
      <c r="P3" s="175"/>
      <c r="Q3" s="175"/>
      <c r="R3" s="175"/>
      <c r="Y3" s="188"/>
      <c r="Z3" s="188"/>
      <c r="AA3" s="188"/>
      <c r="AB3" s="188"/>
      <c r="AC3" s="188"/>
      <c r="AD3" s="188"/>
      <c r="AE3" s="188"/>
      <c r="AF3" s="188"/>
      <c r="AG3" s="188"/>
      <c r="AH3" s="188"/>
      <c r="AI3" s="188"/>
      <c r="AJ3" s="188"/>
    </row>
    <row r="4" spans="1:40" ht="13.5" customHeight="1">
      <c r="A4" s="182" t="s">
        <v>737</v>
      </c>
      <c r="B4" s="182" t="s">
        <v>738</v>
      </c>
      <c r="C4" s="182" t="s">
        <v>856</v>
      </c>
      <c r="D4" s="182" t="s">
        <v>857</v>
      </c>
      <c r="E4" s="182" t="s">
        <v>739</v>
      </c>
      <c r="F4" s="182" t="s">
        <v>740</v>
      </c>
      <c r="G4" s="182" t="s">
        <v>858</v>
      </c>
      <c r="H4" s="182" t="s">
        <v>859</v>
      </c>
      <c r="I4" s="182" t="s">
        <v>741</v>
      </c>
      <c r="J4" s="182" t="s">
        <v>742</v>
      </c>
      <c r="K4" s="182" t="s">
        <v>860</v>
      </c>
      <c r="L4" s="182" t="s">
        <v>861</v>
      </c>
      <c r="M4" s="182" t="s">
        <v>743</v>
      </c>
      <c r="N4" s="182" t="s">
        <v>744</v>
      </c>
      <c r="O4" s="182" t="s">
        <v>862</v>
      </c>
      <c r="P4" s="182" t="s">
        <v>863</v>
      </c>
      <c r="Q4" s="182" t="s">
        <v>745</v>
      </c>
      <c r="R4" s="182" t="s">
        <v>746</v>
      </c>
      <c r="S4" s="182" t="s">
        <v>864</v>
      </c>
      <c r="T4" s="182" t="s">
        <v>865</v>
      </c>
      <c r="U4" s="182" t="s">
        <v>747</v>
      </c>
      <c r="V4" s="182" t="s">
        <v>748</v>
      </c>
      <c r="W4" s="182" t="s">
        <v>866</v>
      </c>
      <c r="X4" s="182" t="s">
        <v>867</v>
      </c>
      <c r="Y4" s="183" t="s">
        <v>749</v>
      </c>
      <c r="Z4" s="183" t="s">
        <v>750</v>
      </c>
      <c r="AA4" s="183" t="s">
        <v>868</v>
      </c>
      <c r="AB4" s="183" t="s">
        <v>869</v>
      </c>
      <c r="AC4" s="183" t="s">
        <v>751</v>
      </c>
      <c r="AD4" s="183" t="s">
        <v>752</v>
      </c>
      <c r="AE4" s="183" t="s">
        <v>870</v>
      </c>
      <c r="AF4" s="183" t="s">
        <v>871</v>
      </c>
      <c r="AG4" s="183" t="s">
        <v>753</v>
      </c>
      <c r="AH4" s="183" t="s">
        <v>754</v>
      </c>
      <c r="AI4" s="183" t="s">
        <v>872</v>
      </c>
      <c r="AJ4" s="183" t="s">
        <v>873</v>
      </c>
    </row>
    <row r="5" spans="1:40" ht="13.5" customHeight="1">
      <c r="A5" s="176" t="str">
        <f>+LEFT(別紙①!F12,1)</f>
        <v/>
      </c>
      <c r="B5" s="176" t="str">
        <f t="shared" ref="B5:B36" si="0">IFERROR((VLOOKUP(A5,$AL$5:$AM$72,2,FALSE)),"")</f>
        <v/>
      </c>
      <c r="C5" s="176" t="str">
        <f>IFERROR(CODE(A5),"")</f>
        <v/>
      </c>
      <c r="D5" s="176">
        <f>IF(C5="",0,IF(OR(AND(C5&lt;=122,C5&gt;=97),AND(C5&lt;=90,C5&gt;=65),AND(C5&lt;=57,C5&gt;=48),C5=45,C5=46,C5=64,C5=95,C5=36,C5=35),0,1))</f>
        <v>0</v>
      </c>
      <c r="E5" s="184" t="str">
        <f>+LEFT(別紙①!G12,1)</f>
        <v/>
      </c>
      <c r="F5" s="184" t="str">
        <f t="shared" ref="F5:F36" si="1">IFERROR((VLOOKUP(E5,$AL$5:$AM$72,2,FALSE)),"")</f>
        <v/>
      </c>
      <c r="G5" s="184" t="str">
        <f t="shared" ref="G5:G36" si="2">IFERROR(CODE(E5),"")</f>
        <v/>
      </c>
      <c r="H5" s="184">
        <f>IF(G5="",0,IF(OR(AND(G5&lt;=122,G5&gt;=97),AND(G5&lt;=90,G5&gt;=65),AND(G5&lt;=57,G5&gt;=48),G5=45,G5=46,G5=64,G5=95,G5=36,G5=35),0,1))</f>
        <v>0</v>
      </c>
      <c r="I5" s="176" t="str">
        <f>+LEFT(別紙①!F13,1)</f>
        <v/>
      </c>
      <c r="J5" s="176" t="str">
        <f t="shared" ref="J5:J36" si="3">IFERROR((VLOOKUP(I5,$AL$5:$AM$72,2,FALSE)),"")</f>
        <v/>
      </c>
      <c r="K5" s="176" t="str">
        <f t="shared" ref="K5:K36" si="4">IFERROR(CODE(I5),"")</f>
        <v/>
      </c>
      <c r="L5" s="176">
        <f>IF(K5="",0,IF(OR(AND(K5&lt;=122,K5&gt;=97),AND(K5&lt;=90,K5&gt;=65),AND(K5&lt;=57,K5&gt;=48),K5=45,K5=46,K5=64,K5=95,K5=36,K5=35),0,1))</f>
        <v>0</v>
      </c>
      <c r="M5" s="184" t="str">
        <f>+LEFT(別紙①!G13,1)</f>
        <v/>
      </c>
      <c r="N5" s="184" t="str">
        <f t="shared" ref="N5:N36" si="5">IFERROR((VLOOKUP(M5,$AL$5:$AM$72,2,FALSE)),"")</f>
        <v/>
      </c>
      <c r="O5" s="184" t="str">
        <f t="shared" ref="O5:O36" si="6">IFERROR(CODE(M5),"")</f>
        <v/>
      </c>
      <c r="P5" s="184">
        <f>IF(O5="",0,IF(OR(AND(O5&lt;=122,O5&gt;=97),AND(O5&lt;=90,O5&gt;=65),AND(O5&lt;=57,O5&gt;=48),O5=45,O5=46,O5=64,O5=95,O5=36,O5=35),0,1))</f>
        <v>0</v>
      </c>
      <c r="Q5" s="176" t="str">
        <f>+LEFT(別紙①!F14,1)</f>
        <v/>
      </c>
      <c r="R5" s="176" t="str">
        <f t="shared" ref="R5:R36" si="7">IFERROR((VLOOKUP(Q5,$AL$5:$AM$72,2,FALSE)),"")</f>
        <v/>
      </c>
      <c r="S5" s="176" t="str">
        <f t="shared" ref="S5:S36" si="8">IFERROR(CODE(Q5),"")</f>
        <v/>
      </c>
      <c r="T5" s="176">
        <f>IF(S5="",0,IF(OR(AND(S5&lt;=122,S5&gt;=97),AND(S5&lt;=90,S5&gt;=65),AND(S5&lt;=57,S5&gt;=48),S5=45,S5=46,S5=64,S5=95,S5=36,S5=35),0,1))</f>
        <v>0</v>
      </c>
      <c r="U5" s="184" t="str">
        <f>+LEFT(別紙①!G14,1)</f>
        <v/>
      </c>
      <c r="V5" s="184" t="str">
        <f t="shared" ref="V5:V36" si="9">IFERROR((VLOOKUP(U5,$AL$5:$AM$72,2,FALSE)),"")</f>
        <v/>
      </c>
      <c r="W5" s="184" t="str">
        <f t="shared" ref="W5:W36" si="10">IFERROR(CODE(U5),"")</f>
        <v/>
      </c>
      <c r="X5" s="184">
        <f>IF(W5="",0,IF(OR(AND(W5&lt;=122,W5&gt;=97),AND(W5&lt;=90,W5&gt;=65),AND(W5&lt;=57,W5&gt;=48),W5=45,W5=46,W5=64,W5=95,W5=36,W5=35),0,1))</f>
        <v>0</v>
      </c>
      <c r="Y5" s="185" t="str">
        <f>+LEFT(別紙①!F15,1)</f>
        <v/>
      </c>
      <c r="Z5" s="186" t="str">
        <f t="shared" ref="Z5:Z36" si="11">IFERROR((VLOOKUP(Y5,$AL$5:$AM$72,2,FALSE)),"")</f>
        <v/>
      </c>
      <c r="AA5" s="176" t="str">
        <f t="shared" ref="AA5:AA36" si="12">IFERROR(CODE(Y5),"")</f>
        <v/>
      </c>
      <c r="AB5" s="176">
        <f>IF(AA5="",0,IF(OR(AND(AA5&lt;=122,AA5&gt;=97),AND(AA5&lt;=90,AA5&gt;=65),AND(AA5&lt;=57,AA5&gt;=48),AA5=45,AA5=46,AA5=64,AA5=95,AA5=36,AA5=35),0,1))</f>
        <v>0</v>
      </c>
      <c r="AC5" s="187" t="str">
        <f>+LEFT(別紙①!G15,1)</f>
        <v/>
      </c>
      <c r="AD5" s="187" t="str">
        <f t="shared" ref="AD5:AD36" si="13">IFERROR((VLOOKUP(AC5,$AL$5:$AM$72,2,FALSE)),"")</f>
        <v/>
      </c>
      <c r="AE5" s="184" t="str">
        <f t="shared" ref="AE5:AE36" si="14">IFERROR(CODE(AC5),"")</f>
        <v/>
      </c>
      <c r="AF5" s="184">
        <f>IF(AE5="",0,IF(OR(AND(AE5&lt;=122,AE5&gt;=97),AND(AE5&lt;=90,AE5&gt;=65),AND(AE5&lt;=57,AE5&gt;=48),AE5=45,AE5=46,AE5=64,AE5=95,AE5=36,AE5=35),0,1))</f>
        <v>0</v>
      </c>
      <c r="AG5" s="186" t="str">
        <f>+LEFT(別紙①!F16,1)</f>
        <v/>
      </c>
      <c r="AH5" s="186" t="str">
        <f t="shared" ref="AH5:AH24" si="15">IFERROR((VLOOKUP(AG5,$AL$5:$AM$72,2,FALSE)),"")</f>
        <v/>
      </c>
      <c r="AI5" s="176" t="str">
        <f t="shared" ref="AI5:AI36" si="16">IFERROR(CODE(AG5),"")</f>
        <v/>
      </c>
      <c r="AJ5" s="176">
        <f>IF(AI5="",0,IF(OR(AND(AI5&lt;=122,AI5&gt;=97),AND(AI5&lt;=90,AI5&gt;=65),AND(AI5&lt;=57,AI5&gt;=48),AI5=45,AI5=46,AI5=64,AI5=95,AI5=36,AI5=35),0,1))</f>
        <v>0</v>
      </c>
      <c r="AL5" s="209" t="s">
        <v>613</v>
      </c>
      <c r="AM5" s="209" t="s">
        <v>614</v>
      </c>
      <c r="AN5" s="209">
        <f>IFERROR(CODE(AL5),"")</f>
        <v>97</v>
      </c>
    </row>
    <row r="6" spans="1:40" ht="13.5" customHeight="1">
      <c r="A6" s="176" t="str">
        <f>+MID(別紙①!F12,2,1)</f>
        <v/>
      </c>
      <c r="B6" s="176" t="str">
        <f t="shared" si="0"/>
        <v/>
      </c>
      <c r="C6" s="176" t="str">
        <f t="shared" ref="C6:C36" si="17">IFERROR(CODE(A6),"")</f>
        <v/>
      </c>
      <c r="D6" s="176">
        <f t="shared" ref="D6:D36" si="18">IF(C6="",0,IF(OR(AND(C6&lt;=122,C6&gt;=97),AND(C6&lt;=90,C6&gt;=65),AND(C6&lt;=57,C6&gt;=48),C6=45,C6=46,C6=64,C6=95,C6=36,C6=35),0,1))</f>
        <v>0</v>
      </c>
      <c r="E6" s="184" t="str">
        <f>+MID(別紙①!G12,2,1)</f>
        <v/>
      </c>
      <c r="F6" s="184" t="str">
        <f t="shared" si="1"/>
        <v/>
      </c>
      <c r="G6" s="184" t="str">
        <f t="shared" si="2"/>
        <v/>
      </c>
      <c r="H6" s="184">
        <f>IF(G6="",0,IF(OR(AND(G6&lt;=122,G6&gt;=97),AND(G6&lt;=90,G6&gt;=65),AND(G6&lt;=57,G6&gt;=48),G6=45,G6=46,G6=64,G6=95,G6=36,G6=35),0,1))</f>
        <v>0</v>
      </c>
      <c r="I6" s="176" t="str">
        <f>+MID(別紙①!F13,2,1)</f>
        <v/>
      </c>
      <c r="J6" s="176" t="str">
        <f t="shared" si="3"/>
        <v/>
      </c>
      <c r="K6" s="176" t="str">
        <f t="shared" si="4"/>
        <v/>
      </c>
      <c r="L6" s="176">
        <f>IF(K6="",0,IF(OR(AND(K6&lt;=122,K6&gt;=97),AND(K6&lt;=90,K6&gt;=65),AND(K6&lt;=57,K6&gt;=48),K6=45,K6=46,K6=64,K6=95,K6=36,K6=35),0,1))</f>
        <v>0</v>
      </c>
      <c r="M6" s="184" t="str">
        <f>+MID(別紙①!G13,2,1)</f>
        <v/>
      </c>
      <c r="N6" s="184" t="str">
        <f t="shared" si="5"/>
        <v/>
      </c>
      <c r="O6" s="184" t="str">
        <f t="shared" si="6"/>
        <v/>
      </c>
      <c r="P6" s="184">
        <f>IF(O6="",0,IF(OR(AND(O6&lt;=122,O6&gt;=97),AND(O6&lt;=90,O6&gt;=65),AND(O6&lt;=57,O6&gt;=48),O6=45,O6=46,O6=64,O6=95,O6=36,O6=35),0,1))</f>
        <v>0</v>
      </c>
      <c r="Q6" s="176" t="str">
        <f>+MID(別紙①!F14,2,1)</f>
        <v/>
      </c>
      <c r="R6" s="176" t="str">
        <f t="shared" si="7"/>
        <v/>
      </c>
      <c r="S6" s="176" t="str">
        <f t="shared" si="8"/>
        <v/>
      </c>
      <c r="T6" s="176">
        <f>IF(S6="",0,IF(OR(AND(S6&lt;=122,S6&gt;=97),AND(S6&lt;=90,S6&gt;=65),AND(S6&lt;=57,S6&gt;=48),S6=45,S6=46,S6=64,S6=95,S6=36,S6=35),0,1))</f>
        <v>0</v>
      </c>
      <c r="U6" s="184" t="str">
        <f>+MID(別紙①!G14,2,1)</f>
        <v/>
      </c>
      <c r="V6" s="184" t="str">
        <f t="shared" si="9"/>
        <v/>
      </c>
      <c r="W6" s="184" t="str">
        <f t="shared" si="10"/>
        <v/>
      </c>
      <c r="X6" s="184">
        <f>IF(W6="",0,IF(OR(AND(W6&lt;=122,W6&gt;=97),AND(W6&lt;=90,W6&gt;=65),AND(W6&lt;=57,W6&gt;=48),W6=45,W6=46,W6=64,W6=95,W6=36,W6=35),0,1))</f>
        <v>0</v>
      </c>
      <c r="Y6" s="185" t="str">
        <f>+MID(別紙①!F15,2,1)</f>
        <v/>
      </c>
      <c r="Z6" s="186" t="str">
        <f t="shared" si="11"/>
        <v/>
      </c>
      <c r="AA6" s="176" t="str">
        <f t="shared" si="12"/>
        <v/>
      </c>
      <c r="AB6" s="176">
        <f>IF(AA6="",0,IF(OR(AND(AA6&lt;=122,AA6&gt;=97),AND(AA6&lt;=90,AA6&gt;=65),AND(AA6&lt;=57,AA6&gt;=48),AA6=45,AA6=46,AA6=64,AA6=95,AA6=36,AA6=35),0,1))</f>
        <v>0</v>
      </c>
      <c r="AC6" s="187" t="str">
        <f>+MID(別紙①!G15,2,1)</f>
        <v/>
      </c>
      <c r="AD6" s="187" t="str">
        <f t="shared" si="13"/>
        <v/>
      </c>
      <c r="AE6" s="184" t="str">
        <f t="shared" si="14"/>
        <v/>
      </c>
      <c r="AF6" s="184">
        <f>IF(AE6="",0,IF(OR(AND(AE6&lt;=122,AE6&gt;=97),AND(AE6&lt;=90,AE6&gt;=65),AND(AE6&lt;=57,AE6&gt;=48),AE6=45,AE6=46,AE6=64,AE6=95,AE6=36,AE6=35),0,1))</f>
        <v>0</v>
      </c>
      <c r="AG6" s="186" t="str">
        <f>+MID(別紙①!F16,2,1)</f>
        <v/>
      </c>
      <c r="AH6" s="186" t="str">
        <f t="shared" si="15"/>
        <v/>
      </c>
      <c r="AI6" s="176" t="str">
        <f t="shared" si="16"/>
        <v/>
      </c>
      <c r="AJ6" s="176">
        <f>IF(AI6="",0,IF(OR(AND(AI6&lt;=122,AI6&gt;=97),AND(AI6&lt;=90,AI6&gt;=65),AND(AI6&lt;=57,AI6&gt;=48),AI6=45,AI6=46,AI6=64,AI6=95,AI6=36,AI6=35),0,1))</f>
        <v>0</v>
      </c>
      <c r="AL6" s="209" t="s">
        <v>615</v>
      </c>
      <c r="AM6" s="209" t="s">
        <v>616</v>
      </c>
      <c r="AN6" s="209">
        <f t="shared" ref="AN6:AN37" si="19">IFERROR(CODE(AL6),"")</f>
        <v>98</v>
      </c>
    </row>
    <row r="7" spans="1:40" ht="13.5" customHeight="1">
      <c r="A7" s="176" t="str">
        <f>+MID(別紙①!F12,3,1)</f>
        <v/>
      </c>
      <c r="B7" s="176" t="str">
        <f t="shared" si="0"/>
        <v/>
      </c>
      <c r="C7" s="176" t="str">
        <f t="shared" si="17"/>
        <v/>
      </c>
      <c r="D7" s="176">
        <f t="shared" si="18"/>
        <v>0</v>
      </c>
      <c r="E7" s="184" t="str">
        <f>+MID(別紙①!G12,3,1)</f>
        <v/>
      </c>
      <c r="F7" s="184" t="str">
        <f t="shared" si="1"/>
        <v/>
      </c>
      <c r="G7" s="184" t="str">
        <f t="shared" si="2"/>
        <v/>
      </c>
      <c r="H7" s="184">
        <f t="shared" ref="H7:H36" si="20">IF(G7="",0,IF(OR(AND(G7&lt;=122,G7&gt;=97),AND(G7&lt;=90,G7&gt;=65),AND(G7&lt;=57,G7&gt;=48),G7=45,G7=46,G7=64,G7=95,G7=36,G7=35),0,1))</f>
        <v>0</v>
      </c>
      <c r="I7" s="176" t="str">
        <f>+MID(別紙①!F13,3,1)</f>
        <v/>
      </c>
      <c r="J7" s="176" t="str">
        <f t="shared" si="3"/>
        <v/>
      </c>
      <c r="K7" s="176" t="str">
        <f t="shared" si="4"/>
        <v/>
      </c>
      <c r="L7" s="176">
        <f t="shared" ref="L7:L36" si="21">IF(K7="",0,IF(OR(AND(K7&lt;=122,K7&gt;=97),AND(K7&lt;=90,K7&gt;=65),AND(K7&lt;=57,K7&gt;=48),K7=45,K7=46,K7=64,K7=95,K7=36,K7=35),0,1))</f>
        <v>0</v>
      </c>
      <c r="M7" s="184" t="str">
        <f>+MID(別紙①!G13,3,1)</f>
        <v/>
      </c>
      <c r="N7" s="184" t="str">
        <f t="shared" si="5"/>
        <v/>
      </c>
      <c r="O7" s="184" t="str">
        <f t="shared" si="6"/>
        <v/>
      </c>
      <c r="P7" s="184">
        <f t="shared" ref="P7:P36" si="22">IF(O7="",0,IF(OR(AND(O7&lt;=122,O7&gt;=97),AND(O7&lt;=90,O7&gt;=65),AND(O7&lt;=57,O7&gt;=48),O7=45,O7=46,O7=64,O7=95,O7=36,O7=35),0,1))</f>
        <v>0</v>
      </c>
      <c r="Q7" s="176" t="str">
        <f>+MID(別紙①!F14,3,1)</f>
        <v/>
      </c>
      <c r="R7" s="176" t="str">
        <f t="shared" si="7"/>
        <v/>
      </c>
      <c r="S7" s="176" t="str">
        <f t="shared" si="8"/>
        <v/>
      </c>
      <c r="T7" s="176">
        <f t="shared" ref="T7:T36" si="23">IF(S7="",0,IF(OR(AND(S7&lt;=122,S7&gt;=97),AND(S7&lt;=90,S7&gt;=65),AND(S7&lt;=57,S7&gt;=48),S7=45,S7=46,S7=64,S7=95,S7=36,S7=35),0,1))</f>
        <v>0</v>
      </c>
      <c r="U7" s="184" t="str">
        <f>+MID(別紙①!G14,3,1)</f>
        <v/>
      </c>
      <c r="V7" s="184" t="str">
        <f t="shared" si="9"/>
        <v/>
      </c>
      <c r="W7" s="184" t="str">
        <f t="shared" si="10"/>
        <v/>
      </c>
      <c r="X7" s="184">
        <f t="shared" ref="X7:X36" si="24">IF(W7="",0,IF(OR(AND(W7&lt;=122,W7&gt;=97),AND(W7&lt;=90,W7&gt;=65),AND(W7&lt;=57,W7&gt;=48),W7=45,W7=46,W7=64,W7=95,W7=36,W7=35),0,1))</f>
        <v>0</v>
      </c>
      <c r="Y7" s="185" t="str">
        <f>+MID(別紙①!F15,3,1)</f>
        <v/>
      </c>
      <c r="Z7" s="186" t="str">
        <f t="shared" si="11"/>
        <v/>
      </c>
      <c r="AA7" s="176" t="str">
        <f t="shared" si="12"/>
        <v/>
      </c>
      <c r="AB7" s="176">
        <f t="shared" ref="AB7:AB36" si="25">IF(AA7="",0,IF(OR(AND(AA7&lt;=122,AA7&gt;=97),AND(AA7&lt;=90,AA7&gt;=65),AND(AA7&lt;=57,AA7&gt;=48),AA7=45,AA7=46,AA7=64,AA7=95,AA7=36,AA7=35),0,1))</f>
        <v>0</v>
      </c>
      <c r="AC7" s="187" t="str">
        <f>+MID(別紙①!G15,3,1)</f>
        <v/>
      </c>
      <c r="AD7" s="187" t="str">
        <f t="shared" si="13"/>
        <v/>
      </c>
      <c r="AE7" s="184" t="str">
        <f t="shared" si="14"/>
        <v/>
      </c>
      <c r="AF7" s="184">
        <f t="shared" ref="AF7:AF36" si="26">IF(AE7="",0,IF(OR(AND(AE7&lt;=122,AE7&gt;=97),AND(AE7&lt;=90,AE7&gt;=65),AND(AE7&lt;=57,AE7&gt;=48),AE7=45,AE7=46,AE7=64,AE7=95,AE7=36,AE7=35),0,1))</f>
        <v>0</v>
      </c>
      <c r="AG7" s="186" t="str">
        <f>+MID(別紙①!F16,3,1)</f>
        <v/>
      </c>
      <c r="AH7" s="186" t="str">
        <f t="shared" si="15"/>
        <v/>
      </c>
      <c r="AI7" s="176" t="str">
        <f t="shared" si="16"/>
        <v/>
      </c>
      <c r="AJ7" s="176">
        <f t="shared" ref="AJ7:AJ36" si="27">IF(AI7="",0,IF(OR(AND(AI7&lt;=122,AI7&gt;=97),AND(AI7&lt;=90,AI7&gt;=65),AND(AI7&lt;=57,AI7&gt;=48),AI7=45,AI7=46,AI7=64,AI7=95,AI7=36,AI7=35),0,1))</f>
        <v>0</v>
      </c>
      <c r="AL7" s="209" t="s">
        <v>617</v>
      </c>
      <c r="AM7" s="209" t="s">
        <v>618</v>
      </c>
      <c r="AN7" s="209">
        <f t="shared" si="19"/>
        <v>99</v>
      </c>
    </row>
    <row r="8" spans="1:40" ht="13.5" customHeight="1">
      <c r="A8" s="176" t="str">
        <f>+MID(別紙①!F12,4,1)</f>
        <v/>
      </c>
      <c r="B8" s="176" t="str">
        <f t="shared" si="0"/>
        <v/>
      </c>
      <c r="C8" s="176" t="str">
        <f t="shared" si="17"/>
        <v/>
      </c>
      <c r="D8" s="176">
        <f t="shared" si="18"/>
        <v>0</v>
      </c>
      <c r="E8" s="184" t="str">
        <f>+MID(別紙①!G12,4,1)</f>
        <v/>
      </c>
      <c r="F8" s="184" t="str">
        <f t="shared" si="1"/>
        <v/>
      </c>
      <c r="G8" s="184" t="str">
        <f t="shared" si="2"/>
        <v/>
      </c>
      <c r="H8" s="184">
        <f t="shared" si="20"/>
        <v>0</v>
      </c>
      <c r="I8" s="176" t="str">
        <f>+MID(別紙①!F13,4,1)</f>
        <v/>
      </c>
      <c r="J8" s="176" t="str">
        <f t="shared" si="3"/>
        <v/>
      </c>
      <c r="K8" s="176" t="str">
        <f t="shared" si="4"/>
        <v/>
      </c>
      <c r="L8" s="176">
        <f t="shared" si="21"/>
        <v>0</v>
      </c>
      <c r="M8" s="184" t="str">
        <f>+MID(別紙①!G13,4,1)</f>
        <v/>
      </c>
      <c r="N8" s="184" t="str">
        <f t="shared" si="5"/>
        <v/>
      </c>
      <c r="O8" s="184" t="str">
        <f t="shared" si="6"/>
        <v/>
      </c>
      <c r="P8" s="184">
        <f t="shared" si="22"/>
        <v>0</v>
      </c>
      <c r="Q8" s="176" t="str">
        <f>+MID(別紙①!F14,4,1)</f>
        <v/>
      </c>
      <c r="R8" s="176" t="str">
        <f t="shared" si="7"/>
        <v/>
      </c>
      <c r="S8" s="176" t="str">
        <f t="shared" si="8"/>
        <v/>
      </c>
      <c r="T8" s="176">
        <f t="shared" si="23"/>
        <v>0</v>
      </c>
      <c r="U8" s="184" t="str">
        <f>+MID(別紙①!G14,4,1)</f>
        <v/>
      </c>
      <c r="V8" s="184" t="str">
        <f t="shared" si="9"/>
        <v/>
      </c>
      <c r="W8" s="184" t="str">
        <f t="shared" si="10"/>
        <v/>
      </c>
      <c r="X8" s="184">
        <f t="shared" si="24"/>
        <v>0</v>
      </c>
      <c r="Y8" s="185" t="str">
        <f>+MID(別紙①!F15,4,1)</f>
        <v/>
      </c>
      <c r="Z8" s="186" t="str">
        <f t="shared" si="11"/>
        <v/>
      </c>
      <c r="AA8" s="176" t="str">
        <f t="shared" si="12"/>
        <v/>
      </c>
      <c r="AB8" s="176">
        <f t="shared" si="25"/>
        <v>0</v>
      </c>
      <c r="AC8" s="187" t="str">
        <f>+MID(別紙①!G15,4,1)</f>
        <v/>
      </c>
      <c r="AD8" s="187" t="str">
        <f t="shared" si="13"/>
        <v/>
      </c>
      <c r="AE8" s="184" t="str">
        <f t="shared" si="14"/>
        <v/>
      </c>
      <c r="AF8" s="184">
        <f t="shared" si="26"/>
        <v>0</v>
      </c>
      <c r="AG8" s="186" t="str">
        <f>+MID(別紙①!F16,4,1)</f>
        <v/>
      </c>
      <c r="AH8" s="186" t="str">
        <f t="shared" si="15"/>
        <v/>
      </c>
      <c r="AI8" s="176" t="str">
        <f t="shared" si="16"/>
        <v/>
      </c>
      <c r="AJ8" s="176">
        <f t="shared" si="27"/>
        <v>0</v>
      </c>
      <c r="AL8" s="209" t="s">
        <v>619</v>
      </c>
      <c r="AM8" s="209" t="s">
        <v>620</v>
      </c>
      <c r="AN8" s="209">
        <f t="shared" si="19"/>
        <v>100</v>
      </c>
    </row>
    <row r="9" spans="1:40" ht="13.5" customHeight="1">
      <c r="A9" s="176" t="str">
        <f>+MID(別紙①!F12,5,1)</f>
        <v/>
      </c>
      <c r="B9" s="176" t="str">
        <f t="shared" si="0"/>
        <v/>
      </c>
      <c r="C9" s="176" t="str">
        <f t="shared" si="17"/>
        <v/>
      </c>
      <c r="D9" s="176">
        <f t="shared" si="18"/>
        <v>0</v>
      </c>
      <c r="E9" s="184" t="str">
        <f>+MID(別紙①!G12,5,1)</f>
        <v/>
      </c>
      <c r="F9" s="184" t="str">
        <f t="shared" si="1"/>
        <v/>
      </c>
      <c r="G9" s="184" t="str">
        <f t="shared" si="2"/>
        <v/>
      </c>
      <c r="H9" s="184">
        <f t="shared" si="20"/>
        <v>0</v>
      </c>
      <c r="I9" s="176" t="str">
        <f>+MID(別紙①!F13,5,1)</f>
        <v/>
      </c>
      <c r="J9" s="176" t="str">
        <f t="shared" si="3"/>
        <v/>
      </c>
      <c r="K9" s="176" t="str">
        <f t="shared" si="4"/>
        <v/>
      </c>
      <c r="L9" s="176">
        <f t="shared" si="21"/>
        <v>0</v>
      </c>
      <c r="M9" s="184" t="str">
        <f>+MID(別紙①!G13,5,1)</f>
        <v/>
      </c>
      <c r="N9" s="184" t="str">
        <f t="shared" si="5"/>
        <v/>
      </c>
      <c r="O9" s="184" t="str">
        <f t="shared" si="6"/>
        <v/>
      </c>
      <c r="P9" s="184">
        <f t="shared" si="22"/>
        <v>0</v>
      </c>
      <c r="Q9" s="176" t="str">
        <f>+MID(別紙①!F14,5,1)</f>
        <v/>
      </c>
      <c r="R9" s="176" t="str">
        <f t="shared" si="7"/>
        <v/>
      </c>
      <c r="S9" s="176" t="str">
        <f t="shared" si="8"/>
        <v/>
      </c>
      <c r="T9" s="176">
        <f t="shared" si="23"/>
        <v>0</v>
      </c>
      <c r="U9" s="184" t="str">
        <f>+MID(別紙①!G14,5,1)</f>
        <v/>
      </c>
      <c r="V9" s="184" t="str">
        <f t="shared" si="9"/>
        <v/>
      </c>
      <c r="W9" s="184" t="str">
        <f t="shared" si="10"/>
        <v/>
      </c>
      <c r="X9" s="184">
        <f t="shared" si="24"/>
        <v>0</v>
      </c>
      <c r="Y9" s="185" t="str">
        <f>+MID(別紙①!F15,5,1)</f>
        <v/>
      </c>
      <c r="Z9" s="186" t="str">
        <f t="shared" si="11"/>
        <v/>
      </c>
      <c r="AA9" s="176" t="str">
        <f t="shared" si="12"/>
        <v/>
      </c>
      <c r="AB9" s="176">
        <f t="shared" si="25"/>
        <v>0</v>
      </c>
      <c r="AC9" s="187" t="str">
        <f>+MID(別紙①!G15,5,1)</f>
        <v/>
      </c>
      <c r="AD9" s="187" t="str">
        <f t="shared" si="13"/>
        <v/>
      </c>
      <c r="AE9" s="184" t="str">
        <f t="shared" si="14"/>
        <v/>
      </c>
      <c r="AF9" s="184">
        <f t="shared" si="26"/>
        <v>0</v>
      </c>
      <c r="AG9" s="186" t="str">
        <f>+MID(別紙①!F16,5,1)</f>
        <v/>
      </c>
      <c r="AH9" s="186" t="str">
        <f t="shared" si="15"/>
        <v/>
      </c>
      <c r="AI9" s="176" t="str">
        <f t="shared" si="16"/>
        <v/>
      </c>
      <c r="AJ9" s="176">
        <f t="shared" si="27"/>
        <v>0</v>
      </c>
      <c r="AL9" s="209" t="s">
        <v>621</v>
      </c>
      <c r="AM9" s="209" t="s">
        <v>622</v>
      </c>
      <c r="AN9" s="209">
        <f t="shared" si="19"/>
        <v>101</v>
      </c>
    </row>
    <row r="10" spans="1:40" ht="13.5" customHeight="1">
      <c r="A10" s="176" t="str">
        <f>+MID(別紙①!F12,6,1)</f>
        <v/>
      </c>
      <c r="B10" s="176" t="str">
        <f t="shared" si="0"/>
        <v/>
      </c>
      <c r="C10" s="176" t="str">
        <f t="shared" si="17"/>
        <v/>
      </c>
      <c r="D10" s="176">
        <f t="shared" si="18"/>
        <v>0</v>
      </c>
      <c r="E10" s="184" t="str">
        <f>+MID(別紙①!G12,6,1)</f>
        <v/>
      </c>
      <c r="F10" s="184" t="str">
        <f t="shared" si="1"/>
        <v/>
      </c>
      <c r="G10" s="184" t="str">
        <f t="shared" si="2"/>
        <v/>
      </c>
      <c r="H10" s="184">
        <f t="shared" si="20"/>
        <v>0</v>
      </c>
      <c r="I10" s="176" t="str">
        <f>+MID(別紙①!F13,6,1)</f>
        <v/>
      </c>
      <c r="J10" s="176" t="str">
        <f t="shared" si="3"/>
        <v/>
      </c>
      <c r="K10" s="176" t="str">
        <f t="shared" si="4"/>
        <v/>
      </c>
      <c r="L10" s="176">
        <f t="shared" si="21"/>
        <v>0</v>
      </c>
      <c r="M10" s="184" t="str">
        <f>+MID(別紙①!G13,6,1)</f>
        <v/>
      </c>
      <c r="N10" s="184" t="str">
        <f t="shared" si="5"/>
        <v/>
      </c>
      <c r="O10" s="184" t="str">
        <f t="shared" si="6"/>
        <v/>
      </c>
      <c r="P10" s="184">
        <f t="shared" si="22"/>
        <v>0</v>
      </c>
      <c r="Q10" s="176" t="str">
        <f>+MID(別紙①!F14,6,1)</f>
        <v/>
      </c>
      <c r="R10" s="176" t="str">
        <f t="shared" si="7"/>
        <v/>
      </c>
      <c r="S10" s="176" t="str">
        <f t="shared" si="8"/>
        <v/>
      </c>
      <c r="T10" s="176">
        <f t="shared" si="23"/>
        <v>0</v>
      </c>
      <c r="U10" s="184" t="str">
        <f>+MID(別紙①!G14,6,1)</f>
        <v/>
      </c>
      <c r="V10" s="184" t="str">
        <f t="shared" si="9"/>
        <v/>
      </c>
      <c r="W10" s="184" t="str">
        <f t="shared" si="10"/>
        <v/>
      </c>
      <c r="X10" s="184">
        <f t="shared" si="24"/>
        <v>0</v>
      </c>
      <c r="Y10" s="185" t="str">
        <f>+MID(別紙①!F15,6,1)</f>
        <v/>
      </c>
      <c r="Z10" s="186" t="str">
        <f t="shared" si="11"/>
        <v/>
      </c>
      <c r="AA10" s="176" t="str">
        <f t="shared" si="12"/>
        <v/>
      </c>
      <c r="AB10" s="176">
        <f t="shared" si="25"/>
        <v>0</v>
      </c>
      <c r="AC10" s="187" t="str">
        <f>+MID(別紙①!G15,6,1)</f>
        <v/>
      </c>
      <c r="AD10" s="187" t="str">
        <f t="shared" si="13"/>
        <v/>
      </c>
      <c r="AE10" s="184" t="str">
        <f t="shared" si="14"/>
        <v/>
      </c>
      <c r="AF10" s="184">
        <f t="shared" si="26"/>
        <v>0</v>
      </c>
      <c r="AG10" s="186" t="str">
        <f>+MID(別紙①!F16,6,1)</f>
        <v/>
      </c>
      <c r="AH10" s="186" t="str">
        <f t="shared" si="15"/>
        <v/>
      </c>
      <c r="AI10" s="176" t="str">
        <f t="shared" si="16"/>
        <v/>
      </c>
      <c r="AJ10" s="176">
        <f t="shared" si="27"/>
        <v>0</v>
      </c>
      <c r="AL10" s="209" t="s">
        <v>623</v>
      </c>
      <c r="AM10" s="209" t="s">
        <v>624</v>
      </c>
      <c r="AN10" s="209">
        <f t="shared" si="19"/>
        <v>102</v>
      </c>
    </row>
    <row r="11" spans="1:40" ht="13.5" customHeight="1">
      <c r="A11" s="176" t="str">
        <f>+MID(別紙①!F12,7,1)</f>
        <v/>
      </c>
      <c r="B11" s="176" t="str">
        <f t="shared" si="0"/>
        <v/>
      </c>
      <c r="C11" s="176" t="str">
        <f t="shared" si="17"/>
        <v/>
      </c>
      <c r="D11" s="176">
        <f t="shared" si="18"/>
        <v>0</v>
      </c>
      <c r="E11" s="184" t="str">
        <f>+MID(別紙①!G12,7,1)</f>
        <v/>
      </c>
      <c r="F11" s="184" t="str">
        <f t="shared" si="1"/>
        <v/>
      </c>
      <c r="G11" s="184" t="str">
        <f t="shared" si="2"/>
        <v/>
      </c>
      <c r="H11" s="184">
        <f t="shared" si="20"/>
        <v>0</v>
      </c>
      <c r="I11" s="176" t="str">
        <f>+MID(別紙①!F13,7,1)</f>
        <v/>
      </c>
      <c r="J11" s="176" t="str">
        <f t="shared" si="3"/>
        <v/>
      </c>
      <c r="K11" s="176" t="str">
        <f t="shared" si="4"/>
        <v/>
      </c>
      <c r="L11" s="176">
        <f t="shared" si="21"/>
        <v>0</v>
      </c>
      <c r="M11" s="184" t="str">
        <f>+MID(別紙①!G13,7,1)</f>
        <v/>
      </c>
      <c r="N11" s="184" t="str">
        <f t="shared" si="5"/>
        <v/>
      </c>
      <c r="O11" s="184" t="str">
        <f t="shared" si="6"/>
        <v/>
      </c>
      <c r="P11" s="184">
        <f t="shared" si="22"/>
        <v>0</v>
      </c>
      <c r="Q11" s="176" t="str">
        <f>+MID(別紙①!F14,7,1)</f>
        <v/>
      </c>
      <c r="R11" s="176" t="str">
        <f t="shared" si="7"/>
        <v/>
      </c>
      <c r="S11" s="176" t="str">
        <f t="shared" si="8"/>
        <v/>
      </c>
      <c r="T11" s="176">
        <f t="shared" si="23"/>
        <v>0</v>
      </c>
      <c r="U11" s="184" t="str">
        <f>+MID(別紙①!G14,7,1)</f>
        <v/>
      </c>
      <c r="V11" s="184" t="str">
        <f t="shared" si="9"/>
        <v/>
      </c>
      <c r="W11" s="184" t="str">
        <f t="shared" si="10"/>
        <v/>
      </c>
      <c r="X11" s="184">
        <f t="shared" si="24"/>
        <v>0</v>
      </c>
      <c r="Y11" s="185" t="str">
        <f>+MID(別紙①!F15,7,1)</f>
        <v/>
      </c>
      <c r="Z11" s="186" t="str">
        <f t="shared" si="11"/>
        <v/>
      </c>
      <c r="AA11" s="176" t="str">
        <f t="shared" si="12"/>
        <v/>
      </c>
      <c r="AB11" s="176">
        <f t="shared" si="25"/>
        <v>0</v>
      </c>
      <c r="AC11" s="187" t="str">
        <f>+MID(別紙①!G15,7,1)</f>
        <v/>
      </c>
      <c r="AD11" s="187" t="str">
        <f t="shared" si="13"/>
        <v/>
      </c>
      <c r="AE11" s="184" t="str">
        <f t="shared" si="14"/>
        <v/>
      </c>
      <c r="AF11" s="184">
        <f t="shared" si="26"/>
        <v>0</v>
      </c>
      <c r="AG11" s="186" t="str">
        <f>+MID(別紙①!F16,7,1)</f>
        <v/>
      </c>
      <c r="AH11" s="186" t="str">
        <f t="shared" si="15"/>
        <v/>
      </c>
      <c r="AI11" s="176" t="str">
        <f t="shared" si="16"/>
        <v/>
      </c>
      <c r="AJ11" s="176">
        <f t="shared" si="27"/>
        <v>0</v>
      </c>
      <c r="AL11" s="209" t="s">
        <v>625</v>
      </c>
      <c r="AM11" s="209" t="s">
        <v>626</v>
      </c>
      <c r="AN11" s="209">
        <f t="shared" si="19"/>
        <v>103</v>
      </c>
    </row>
    <row r="12" spans="1:40" ht="13.5" customHeight="1">
      <c r="A12" s="176" t="str">
        <f>+MID(別紙①!F12,8,1)</f>
        <v/>
      </c>
      <c r="B12" s="176" t="str">
        <f t="shared" si="0"/>
        <v/>
      </c>
      <c r="C12" s="176" t="str">
        <f t="shared" si="17"/>
        <v/>
      </c>
      <c r="D12" s="176">
        <f t="shared" si="18"/>
        <v>0</v>
      </c>
      <c r="E12" s="184" t="str">
        <f>+MID(別紙①!G12,8,1)</f>
        <v/>
      </c>
      <c r="F12" s="184" t="str">
        <f t="shared" si="1"/>
        <v/>
      </c>
      <c r="G12" s="184" t="str">
        <f t="shared" si="2"/>
        <v/>
      </c>
      <c r="H12" s="184">
        <f t="shared" si="20"/>
        <v>0</v>
      </c>
      <c r="I12" s="176" t="str">
        <f>+MID(別紙①!F13,8,1)</f>
        <v/>
      </c>
      <c r="J12" s="176" t="str">
        <f t="shared" si="3"/>
        <v/>
      </c>
      <c r="K12" s="176" t="str">
        <f t="shared" si="4"/>
        <v/>
      </c>
      <c r="L12" s="176">
        <f t="shared" si="21"/>
        <v>0</v>
      </c>
      <c r="M12" s="184" t="str">
        <f>+MID(別紙①!G13,8,1)</f>
        <v/>
      </c>
      <c r="N12" s="184" t="str">
        <f t="shared" si="5"/>
        <v/>
      </c>
      <c r="O12" s="184" t="str">
        <f t="shared" si="6"/>
        <v/>
      </c>
      <c r="P12" s="184">
        <f t="shared" si="22"/>
        <v>0</v>
      </c>
      <c r="Q12" s="176" t="str">
        <f>+MID(別紙①!F14,8,1)</f>
        <v/>
      </c>
      <c r="R12" s="176" t="str">
        <f t="shared" si="7"/>
        <v/>
      </c>
      <c r="S12" s="176" t="str">
        <f t="shared" si="8"/>
        <v/>
      </c>
      <c r="T12" s="176">
        <f t="shared" si="23"/>
        <v>0</v>
      </c>
      <c r="U12" s="184" t="str">
        <f>+MID(別紙①!G14,8,1)</f>
        <v/>
      </c>
      <c r="V12" s="184" t="str">
        <f t="shared" si="9"/>
        <v/>
      </c>
      <c r="W12" s="184" t="str">
        <f t="shared" si="10"/>
        <v/>
      </c>
      <c r="X12" s="184">
        <f t="shared" si="24"/>
        <v>0</v>
      </c>
      <c r="Y12" s="185" t="str">
        <f>+MID(別紙①!F15,8,1)</f>
        <v/>
      </c>
      <c r="Z12" s="186" t="str">
        <f t="shared" si="11"/>
        <v/>
      </c>
      <c r="AA12" s="176" t="str">
        <f t="shared" si="12"/>
        <v/>
      </c>
      <c r="AB12" s="176">
        <f t="shared" si="25"/>
        <v>0</v>
      </c>
      <c r="AC12" s="187" t="str">
        <f>+MID(別紙①!G15,8,1)</f>
        <v/>
      </c>
      <c r="AD12" s="187" t="str">
        <f t="shared" si="13"/>
        <v/>
      </c>
      <c r="AE12" s="184" t="str">
        <f t="shared" si="14"/>
        <v/>
      </c>
      <c r="AF12" s="184">
        <f t="shared" si="26"/>
        <v>0</v>
      </c>
      <c r="AG12" s="186" t="str">
        <f>+MID(別紙①!F16,8,1)</f>
        <v/>
      </c>
      <c r="AH12" s="186" t="str">
        <f t="shared" si="15"/>
        <v/>
      </c>
      <c r="AI12" s="176" t="str">
        <f t="shared" si="16"/>
        <v/>
      </c>
      <c r="AJ12" s="176">
        <f t="shared" si="27"/>
        <v>0</v>
      </c>
      <c r="AL12" s="209" t="s">
        <v>627</v>
      </c>
      <c r="AM12" s="209" t="s">
        <v>628</v>
      </c>
      <c r="AN12" s="209">
        <f t="shared" si="19"/>
        <v>104</v>
      </c>
    </row>
    <row r="13" spans="1:40" ht="13.5" customHeight="1">
      <c r="A13" s="176" t="str">
        <f>+MID(別紙①!F12,9,1)</f>
        <v/>
      </c>
      <c r="B13" s="176" t="str">
        <f t="shared" si="0"/>
        <v/>
      </c>
      <c r="C13" s="176" t="str">
        <f t="shared" si="17"/>
        <v/>
      </c>
      <c r="D13" s="176">
        <f t="shared" si="18"/>
        <v>0</v>
      </c>
      <c r="E13" s="184" t="str">
        <f>+MID(別紙①!G12,9,1)</f>
        <v/>
      </c>
      <c r="F13" s="184" t="str">
        <f t="shared" si="1"/>
        <v/>
      </c>
      <c r="G13" s="184" t="str">
        <f t="shared" si="2"/>
        <v/>
      </c>
      <c r="H13" s="184">
        <f t="shared" si="20"/>
        <v>0</v>
      </c>
      <c r="I13" s="176" t="str">
        <f>+MID(別紙①!F13,9,1)</f>
        <v/>
      </c>
      <c r="J13" s="176" t="str">
        <f t="shared" si="3"/>
        <v/>
      </c>
      <c r="K13" s="176" t="str">
        <f t="shared" si="4"/>
        <v/>
      </c>
      <c r="L13" s="176">
        <f t="shared" si="21"/>
        <v>0</v>
      </c>
      <c r="M13" s="184" t="str">
        <f>+MID(別紙①!G13,9,1)</f>
        <v/>
      </c>
      <c r="N13" s="184" t="str">
        <f t="shared" si="5"/>
        <v/>
      </c>
      <c r="O13" s="184" t="str">
        <f t="shared" si="6"/>
        <v/>
      </c>
      <c r="P13" s="184">
        <f t="shared" si="22"/>
        <v>0</v>
      </c>
      <c r="Q13" s="176" t="str">
        <f>+MID(別紙①!F14,9,1)</f>
        <v/>
      </c>
      <c r="R13" s="176" t="str">
        <f t="shared" si="7"/>
        <v/>
      </c>
      <c r="S13" s="176" t="str">
        <f t="shared" si="8"/>
        <v/>
      </c>
      <c r="T13" s="176">
        <f t="shared" si="23"/>
        <v>0</v>
      </c>
      <c r="U13" s="184" t="str">
        <f>+MID(別紙①!G14,9,1)</f>
        <v/>
      </c>
      <c r="V13" s="184" t="str">
        <f t="shared" si="9"/>
        <v/>
      </c>
      <c r="W13" s="184" t="str">
        <f t="shared" si="10"/>
        <v/>
      </c>
      <c r="X13" s="184">
        <f t="shared" si="24"/>
        <v>0</v>
      </c>
      <c r="Y13" s="185" t="str">
        <f>+MID(別紙①!F15,9,1)</f>
        <v/>
      </c>
      <c r="Z13" s="186" t="str">
        <f t="shared" si="11"/>
        <v/>
      </c>
      <c r="AA13" s="176" t="str">
        <f t="shared" si="12"/>
        <v/>
      </c>
      <c r="AB13" s="176">
        <f t="shared" si="25"/>
        <v>0</v>
      </c>
      <c r="AC13" s="187" t="str">
        <f>+MID(別紙①!G15,9,1)</f>
        <v/>
      </c>
      <c r="AD13" s="187" t="str">
        <f t="shared" si="13"/>
        <v/>
      </c>
      <c r="AE13" s="184" t="str">
        <f t="shared" si="14"/>
        <v/>
      </c>
      <c r="AF13" s="184">
        <f t="shared" si="26"/>
        <v>0</v>
      </c>
      <c r="AG13" s="186" t="str">
        <f>+MID(別紙①!F16,9,1)</f>
        <v/>
      </c>
      <c r="AH13" s="186" t="str">
        <f t="shared" si="15"/>
        <v/>
      </c>
      <c r="AI13" s="176" t="str">
        <f t="shared" si="16"/>
        <v/>
      </c>
      <c r="AJ13" s="176">
        <f t="shared" si="27"/>
        <v>0</v>
      </c>
      <c r="AL13" s="209" t="s">
        <v>629</v>
      </c>
      <c r="AM13" s="209" t="s">
        <v>630</v>
      </c>
      <c r="AN13" s="209">
        <f t="shared" si="19"/>
        <v>105</v>
      </c>
    </row>
    <row r="14" spans="1:40" ht="13.5" customHeight="1">
      <c r="A14" s="176" t="str">
        <f>+MID(別紙①!F12,10,1)</f>
        <v/>
      </c>
      <c r="B14" s="176" t="str">
        <f t="shared" si="0"/>
        <v/>
      </c>
      <c r="C14" s="176" t="str">
        <f t="shared" si="17"/>
        <v/>
      </c>
      <c r="D14" s="176">
        <f t="shared" si="18"/>
        <v>0</v>
      </c>
      <c r="E14" s="184" t="str">
        <f>+MID(別紙①!G12,10,1)</f>
        <v/>
      </c>
      <c r="F14" s="184" t="str">
        <f t="shared" si="1"/>
        <v/>
      </c>
      <c r="G14" s="184" t="str">
        <f t="shared" si="2"/>
        <v/>
      </c>
      <c r="H14" s="184">
        <f t="shared" si="20"/>
        <v>0</v>
      </c>
      <c r="I14" s="176" t="str">
        <f>+MID(別紙①!F13,10,1)</f>
        <v/>
      </c>
      <c r="J14" s="176" t="str">
        <f t="shared" si="3"/>
        <v/>
      </c>
      <c r="K14" s="176" t="str">
        <f t="shared" si="4"/>
        <v/>
      </c>
      <c r="L14" s="176">
        <f t="shared" si="21"/>
        <v>0</v>
      </c>
      <c r="M14" s="184" t="str">
        <f>+MID(別紙①!G13,10,1)</f>
        <v/>
      </c>
      <c r="N14" s="184" t="str">
        <f t="shared" si="5"/>
        <v/>
      </c>
      <c r="O14" s="184" t="str">
        <f t="shared" si="6"/>
        <v/>
      </c>
      <c r="P14" s="184">
        <f t="shared" si="22"/>
        <v>0</v>
      </c>
      <c r="Q14" s="176" t="str">
        <f>+MID(別紙①!F14,10,1)</f>
        <v/>
      </c>
      <c r="R14" s="176" t="str">
        <f t="shared" si="7"/>
        <v/>
      </c>
      <c r="S14" s="176" t="str">
        <f t="shared" si="8"/>
        <v/>
      </c>
      <c r="T14" s="176">
        <f t="shared" si="23"/>
        <v>0</v>
      </c>
      <c r="U14" s="184" t="str">
        <f>+MID(別紙①!G14,10,1)</f>
        <v/>
      </c>
      <c r="V14" s="184" t="str">
        <f t="shared" si="9"/>
        <v/>
      </c>
      <c r="W14" s="184" t="str">
        <f t="shared" si="10"/>
        <v/>
      </c>
      <c r="X14" s="184">
        <f t="shared" si="24"/>
        <v>0</v>
      </c>
      <c r="Y14" s="185" t="str">
        <f>+MID(別紙①!F15,10,1)</f>
        <v/>
      </c>
      <c r="Z14" s="186" t="str">
        <f t="shared" si="11"/>
        <v/>
      </c>
      <c r="AA14" s="176" t="str">
        <f t="shared" si="12"/>
        <v/>
      </c>
      <c r="AB14" s="176">
        <f t="shared" si="25"/>
        <v>0</v>
      </c>
      <c r="AC14" s="187" t="str">
        <f>+MID(別紙①!G15,10,1)</f>
        <v/>
      </c>
      <c r="AD14" s="187" t="str">
        <f t="shared" si="13"/>
        <v/>
      </c>
      <c r="AE14" s="184" t="str">
        <f t="shared" si="14"/>
        <v/>
      </c>
      <c r="AF14" s="184">
        <f t="shared" si="26"/>
        <v>0</v>
      </c>
      <c r="AG14" s="186" t="str">
        <f>+MID(別紙①!F16,10,1)</f>
        <v/>
      </c>
      <c r="AH14" s="186" t="str">
        <f t="shared" si="15"/>
        <v/>
      </c>
      <c r="AI14" s="176" t="str">
        <f t="shared" si="16"/>
        <v/>
      </c>
      <c r="AJ14" s="176">
        <f t="shared" si="27"/>
        <v>0</v>
      </c>
      <c r="AL14" s="209" t="s">
        <v>631</v>
      </c>
      <c r="AM14" s="209" t="s">
        <v>632</v>
      </c>
      <c r="AN14" s="209">
        <f t="shared" si="19"/>
        <v>106</v>
      </c>
    </row>
    <row r="15" spans="1:40" ht="13.5" customHeight="1">
      <c r="A15" s="176" t="str">
        <f>+MID(別紙①!F12,11,1)</f>
        <v/>
      </c>
      <c r="B15" s="176" t="str">
        <f t="shared" si="0"/>
        <v/>
      </c>
      <c r="C15" s="176" t="str">
        <f t="shared" si="17"/>
        <v/>
      </c>
      <c r="D15" s="176">
        <f t="shared" si="18"/>
        <v>0</v>
      </c>
      <c r="E15" s="184" t="str">
        <f>+MID(別紙①!G12,11,1)</f>
        <v/>
      </c>
      <c r="F15" s="184" t="str">
        <f t="shared" si="1"/>
        <v/>
      </c>
      <c r="G15" s="184" t="str">
        <f t="shared" si="2"/>
        <v/>
      </c>
      <c r="H15" s="184">
        <f t="shared" si="20"/>
        <v>0</v>
      </c>
      <c r="I15" s="176" t="str">
        <f>+MID(別紙①!F13,11,1)</f>
        <v/>
      </c>
      <c r="J15" s="176" t="str">
        <f t="shared" si="3"/>
        <v/>
      </c>
      <c r="K15" s="176" t="str">
        <f t="shared" si="4"/>
        <v/>
      </c>
      <c r="L15" s="176">
        <f t="shared" si="21"/>
        <v>0</v>
      </c>
      <c r="M15" s="184" t="str">
        <f>+MID(別紙①!G13,11,1)</f>
        <v/>
      </c>
      <c r="N15" s="184" t="str">
        <f t="shared" si="5"/>
        <v/>
      </c>
      <c r="O15" s="184" t="str">
        <f t="shared" si="6"/>
        <v/>
      </c>
      <c r="P15" s="184">
        <f t="shared" si="22"/>
        <v>0</v>
      </c>
      <c r="Q15" s="176" t="str">
        <f>+MID(別紙①!F14,11,1)</f>
        <v/>
      </c>
      <c r="R15" s="176" t="str">
        <f t="shared" si="7"/>
        <v/>
      </c>
      <c r="S15" s="176" t="str">
        <f t="shared" si="8"/>
        <v/>
      </c>
      <c r="T15" s="176">
        <f t="shared" si="23"/>
        <v>0</v>
      </c>
      <c r="U15" s="184" t="str">
        <f>+MID(別紙①!G14,11,1)</f>
        <v/>
      </c>
      <c r="V15" s="184" t="str">
        <f t="shared" si="9"/>
        <v/>
      </c>
      <c r="W15" s="184" t="str">
        <f t="shared" si="10"/>
        <v/>
      </c>
      <c r="X15" s="184">
        <f t="shared" si="24"/>
        <v>0</v>
      </c>
      <c r="Y15" s="185" t="str">
        <f>+MID(別紙①!F:F,11,1)</f>
        <v/>
      </c>
      <c r="Z15" s="186" t="str">
        <f t="shared" si="11"/>
        <v/>
      </c>
      <c r="AA15" s="176" t="str">
        <f t="shared" si="12"/>
        <v/>
      </c>
      <c r="AB15" s="176">
        <f t="shared" si="25"/>
        <v>0</v>
      </c>
      <c r="AC15" s="187" t="str">
        <f>+MID(別紙①!G15,11,1)</f>
        <v/>
      </c>
      <c r="AD15" s="187" t="str">
        <f t="shared" si="13"/>
        <v/>
      </c>
      <c r="AE15" s="184" t="str">
        <f t="shared" si="14"/>
        <v/>
      </c>
      <c r="AF15" s="184">
        <f t="shared" si="26"/>
        <v>0</v>
      </c>
      <c r="AG15" s="186" t="str">
        <f>+MID(別紙①!F16,11,1)</f>
        <v/>
      </c>
      <c r="AH15" s="186" t="str">
        <f t="shared" si="15"/>
        <v/>
      </c>
      <c r="AI15" s="176" t="str">
        <f t="shared" si="16"/>
        <v/>
      </c>
      <c r="AJ15" s="176">
        <f t="shared" si="27"/>
        <v>0</v>
      </c>
      <c r="AL15" s="209" t="s">
        <v>633</v>
      </c>
      <c r="AM15" s="209" t="s">
        <v>634</v>
      </c>
      <c r="AN15" s="209">
        <f t="shared" si="19"/>
        <v>107</v>
      </c>
    </row>
    <row r="16" spans="1:40" ht="13.5" customHeight="1">
      <c r="A16" s="176" t="str">
        <f>+MID(別紙①!F12,12,1)</f>
        <v/>
      </c>
      <c r="B16" s="176" t="str">
        <f t="shared" si="0"/>
        <v/>
      </c>
      <c r="C16" s="176" t="str">
        <f t="shared" si="17"/>
        <v/>
      </c>
      <c r="D16" s="176">
        <f t="shared" si="18"/>
        <v>0</v>
      </c>
      <c r="E16" s="184" t="str">
        <f>+MID(別紙①!G12,12,1)</f>
        <v/>
      </c>
      <c r="F16" s="184" t="str">
        <f t="shared" si="1"/>
        <v/>
      </c>
      <c r="G16" s="184" t="str">
        <f t="shared" si="2"/>
        <v/>
      </c>
      <c r="H16" s="184">
        <f t="shared" si="20"/>
        <v>0</v>
      </c>
      <c r="I16" s="176" t="str">
        <f>+MID(別紙①!F13,12,1)</f>
        <v/>
      </c>
      <c r="J16" s="176" t="str">
        <f t="shared" si="3"/>
        <v/>
      </c>
      <c r="K16" s="176" t="str">
        <f t="shared" si="4"/>
        <v/>
      </c>
      <c r="L16" s="176">
        <f t="shared" si="21"/>
        <v>0</v>
      </c>
      <c r="M16" s="184" t="str">
        <f>+MID(別紙①!G13,12,1)</f>
        <v/>
      </c>
      <c r="N16" s="184" t="str">
        <f t="shared" si="5"/>
        <v/>
      </c>
      <c r="O16" s="184" t="str">
        <f t="shared" si="6"/>
        <v/>
      </c>
      <c r="P16" s="184">
        <f t="shared" si="22"/>
        <v>0</v>
      </c>
      <c r="Q16" s="176" t="str">
        <f>+MID(別紙①!F14,12,1)</f>
        <v/>
      </c>
      <c r="R16" s="176" t="str">
        <f t="shared" si="7"/>
        <v/>
      </c>
      <c r="S16" s="176" t="str">
        <f t="shared" si="8"/>
        <v/>
      </c>
      <c r="T16" s="176">
        <f t="shared" si="23"/>
        <v>0</v>
      </c>
      <c r="U16" s="184" t="str">
        <f>+MID(別紙①!G14,12,1)</f>
        <v/>
      </c>
      <c r="V16" s="184" t="str">
        <f t="shared" si="9"/>
        <v/>
      </c>
      <c r="W16" s="184" t="str">
        <f t="shared" si="10"/>
        <v/>
      </c>
      <c r="X16" s="184">
        <f t="shared" si="24"/>
        <v>0</v>
      </c>
      <c r="Y16" s="185" t="str">
        <f>+MID(別紙①!F15,12,1)</f>
        <v/>
      </c>
      <c r="Z16" s="186" t="str">
        <f t="shared" si="11"/>
        <v/>
      </c>
      <c r="AA16" s="176" t="str">
        <f t="shared" si="12"/>
        <v/>
      </c>
      <c r="AB16" s="176">
        <f t="shared" si="25"/>
        <v>0</v>
      </c>
      <c r="AC16" s="187" t="str">
        <f>+MID(別紙①!G15,12,1)</f>
        <v/>
      </c>
      <c r="AD16" s="187" t="str">
        <f t="shared" si="13"/>
        <v/>
      </c>
      <c r="AE16" s="184" t="str">
        <f t="shared" si="14"/>
        <v/>
      </c>
      <c r="AF16" s="184">
        <f t="shared" si="26"/>
        <v>0</v>
      </c>
      <c r="AG16" s="186" t="str">
        <f>+MID(別紙①!F16,12,1)</f>
        <v/>
      </c>
      <c r="AH16" s="186" t="str">
        <f t="shared" si="15"/>
        <v/>
      </c>
      <c r="AI16" s="176" t="str">
        <f t="shared" si="16"/>
        <v/>
      </c>
      <c r="AJ16" s="176">
        <f t="shared" si="27"/>
        <v>0</v>
      </c>
      <c r="AL16" s="209" t="s">
        <v>635</v>
      </c>
      <c r="AM16" s="209" t="s">
        <v>636</v>
      </c>
      <c r="AN16" s="209">
        <f t="shared" si="19"/>
        <v>108</v>
      </c>
    </row>
    <row r="17" spans="1:40" ht="13.5" customHeight="1">
      <c r="A17" s="176" t="str">
        <f>+MID(別紙①!F12,13,1)</f>
        <v/>
      </c>
      <c r="B17" s="176" t="str">
        <f t="shared" si="0"/>
        <v/>
      </c>
      <c r="C17" s="176" t="str">
        <f t="shared" si="17"/>
        <v/>
      </c>
      <c r="D17" s="176">
        <f t="shared" si="18"/>
        <v>0</v>
      </c>
      <c r="E17" s="184" t="str">
        <f>+MID(別紙①!G12,13,1)</f>
        <v/>
      </c>
      <c r="F17" s="184" t="str">
        <f t="shared" si="1"/>
        <v/>
      </c>
      <c r="G17" s="184" t="str">
        <f t="shared" si="2"/>
        <v/>
      </c>
      <c r="H17" s="184">
        <f t="shared" si="20"/>
        <v>0</v>
      </c>
      <c r="I17" s="176" t="str">
        <f>+MID(別紙①!F13,13,1)</f>
        <v/>
      </c>
      <c r="J17" s="176" t="str">
        <f t="shared" si="3"/>
        <v/>
      </c>
      <c r="K17" s="176" t="str">
        <f t="shared" si="4"/>
        <v/>
      </c>
      <c r="L17" s="176">
        <f t="shared" si="21"/>
        <v>0</v>
      </c>
      <c r="M17" s="184" t="str">
        <f>+MID(別紙①!G13,13,1)</f>
        <v/>
      </c>
      <c r="N17" s="184" t="str">
        <f t="shared" si="5"/>
        <v/>
      </c>
      <c r="O17" s="184" t="str">
        <f t="shared" si="6"/>
        <v/>
      </c>
      <c r="P17" s="184">
        <f t="shared" si="22"/>
        <v>0</v>
      </c>
      <c r="Q17" s="176" t="str">
        <f>+MID(別紙①!F14,13,1)</f>
        <v/>
      </c>
      <c r="R17" s="176" t="str">
        <f t="shared" si="7"/>
        <v/>
      </c>
      <c r="S17" s="176" t="str">
        <f t="shared" si="8"/>
        <v/>
      </c>
      <c r="T17" s="176">
        <f t="shared" si="23"/>
        <v>0</v>
      </c>
      <c r="U17" s="184" t="str">
        <f>+MID(別紙①!G14,13,1)</f>
        <v/>
      </c>
      <c r="V17" s="184" t="str">
        <f t="shared" si="9"/>
        <v/>
      </c>
      <c r="W17" s="184" t="str">
        <f t="shared" si="10"/>
        <v/>
      </c>
      <c r="X17" s="184">
        <f t="shared" si="24"/>
        <v>0</v>
      </c>
      <c r="Y17" s="185" t="str">
        <f>+MID(別紙①!F15,13,1)</f>
        <v/>
      </c>
      <c r="Z17" s="186" t="str">
        <f t="shared" si="11"/>
        <v/>
      </c>
      <c r="AA17" s="176" t="str">
        <f t="shared" si="12"/>
        <v/>
      </c>
      <c r="AB17" s="176">
        <f t="shared" si="25"/>
        <v>0</v>
      </c>
      <c r="AC17" s="187" t="str">
        <f>+MID(別紙①!G15,13,1)</f>
        <v/>
      </c>
      <c r="AD17" s="187" t="str">
        <f t="shared" si="13"/>
        <v/>
      </c>
      <c r="AE17" s="184" t="str">
        <f t="shared" si="14"/>
        <v/>
      </c>
      <c r="AF17" s="184">
        <f t="shared" si="26"/>
        <v>0</v>
      </c>
      <c r="AG17" s="186" t="str">
        <f>+MID(別紙①!F16,13,1)</f>
        <v/>
      </c>
      <c r="AH17" s="186" t="str">
        <f t="shared" si="15"/>
        <v/>
      </c>
      <c r="AI17" s="176" t="str">
        <f t="shared" si="16"/>
        <v/>
      </c>
      <c r="AJ17" s="176">
        <f t="shared" si="27"/>
        <v>0</v>
      </c>
      <c r="AL17" s="209" t="s">
        <v>637</v>
      </c>
      <c r="AM17" s="209" t="s">
        <v>638</v>
      </c>
      <c r="AN17" s="209">
        <f t="shared" si="19"/>
        <v>109</v>
      </c>
    </row>
    <row r="18" spans="1:40" ht="13.5" customHeight="1">
      <c r="A18" s="176" t="str">
        <f>+MID(別紙①!F12,14,1)</f>
        <v/>
      </c>
      <c r="B18" s="176" t="str">
        <f t="shared" si="0"/>
        <v/>
      </c>
      <c r="C18" s="176" t="str">
        <f t="shared" si="17"/>
        <v/>
      </c>
      <c r="D18" s="176">
        <f t="shared" si="18"/>
        <v>0</v>
      </c>
      <c r="E18" s="184" t="str">
        <f>+MID(別紙①!G12,14,1)</f>
        <v/>
      </c>
      <c r="F18" s="184" t="str">
        <f t="shared" si="1"/>
        <v/>
      </c>
      <c r="G18" s="184" t="str">
        <f t="shared" si="2"/>
        <v/>
      </c>
      <c r="H18" s="184">
        <f t="shared" si="20"/>
        <v>0</v>
      </c>
      <c r="I18" s="176" t="str">
        <f>+MID(別紙①!F13,14,1)</f>
        <v/>
      </c>
      <c r="J18" s="176" t="str">
        <f t="shared" si="3"/>
        <v/>
      </c>
      <c r="K18" s="176" t="str">
        <f t="shared" si="4"/>
        <v/>
      </c>
      <c r="L18" s="176">
        <f t="shared" si="21"/>
        <v>0</v>
      </c>
      <c r="M18" s="184" t="str">
        <f>+MID(別紙①!G13,14,1)</f>
        <v/>
      </c>
      <c r="N18" s="184" t="str">
        <f t="shared" si="5"/>
        <v/>
      </c>
      <c r="O18" s="184" t="str">
        <f t="shared" si="6"/>
        <v/>
      </c>
      <c r="P18" s="184">
        <f t="shared" si="22"/>
        <v>0</v>
      </c>
      <c r="Q18" s="176" t="str">
        <f>+MID(別紙①!F14,14,1)</f>
        <v/>
      </c>
      <c r="R18" s="176" t="str">
        <f t="shared" si="7"/>
        <v/>
      </c>
      <c r="S18" s="176" t="str">
        <f t="shared" si="8"/>
        <v/>
      </c>
      <c r="T18" s="176">
        <f t="shared" si="23"/>
        <v>0</v>
      </c>
      <c r="U18" s="184" t="str">
        <f>+MID(別紙①!G14,14,1)</f>
        <v/>
      </c>
      <c r="V18" s="184" t="str">
        <f t="shared" si="9"/>
        <v/>
      </c>
      <c r="W18" s="184" t="str">
        <f t="shared" si="10"/>
        <v/>
      </c>
      <c r="X18" s="184">
        <f t="shared" si="24"/>
        <v>0</v>
      </c>
      <c r="Y18" s="185" t="str">
        <f>+MID(別紙①!F15,14,1)</f>
        <v/>
      </c>
      <c r="Z18" s="186" t="str">
        <f t="shared" si="11"/>
        <v/>
      </c>
      <c r="AA18" s="176" t="str">
        <f t="shared" si="12"/>
        <v/>
      </c>
      <c r="AB18" s="176">
        <f t="shared" si="25"/>
        <v>0</v>
      </c>
      <c r="AC18" s="187" t="str">
        <f>+MID(別紙①!G15,14,1)</f>
        <v/>
      </c>
      <c r="AD18" s="187" t="str">
        <f t="shared" si="13"/>
        <v/>
      </c>
      <c r="AE18" s="184" t="str">
        <f t="shared" si="14"/>
        <v/>
      </c>
      <c r="AF18" s="184">
        <f t="shared" si="26"/>
        <v>0</v>
      </c>
      <c r="AG18" s="186" t="str">
        <f>+MID(別紙①!F16,14,1)</f>
        <v/>
      </c>
      <c r="AH18" s="186" t="str">
        <f t="shared" si="15"/>
        <v/>
      </c>
      <c r="AI18" s="176" t="str">
        <f t="shared" si="16"/>
        <v/>
      </c>
      <c r="AJ18" s="176">
        <f t="shared" si="27"/>
        <v>0</v>
      </c>
      <c r="AL18" s="209" t="s">
        <v>639</v>
      </c>
      <c r="AM18" s="209" t="s">
        <v>640</v>
      </c>
      <c r="AN18" s="209">
        <f t="shared" si="19"/>
        <v>110</v>
      </c>
    </row>
    <row r="19" spans="1:40" ht="13.5" customHeight="1">
      <c r="A19" s="176" t="str">
        <f>+MID(別紙①!F12,15,1)</f>
        <v/>
      </c>
      <c r="B19" s="176" t="str">
        <f t="shared" si="0"/>
        <v/>
      </c>
      <c r="C19" s="176" t="str">
        <f t="shared" si="17"/>
        <v/>
      </c>
      <c r="D19" s="176">
        <f t="shared" si="18"/>
        <v>0</v>
      </c>
      <c r="E19" s="184" t="str">
        <f>+MID(別紙①!G12,15,1)</f>
        <v/>
      </c>
      <c r="F19" s="184" t="str">
        <f t="shared" si="1"/>
        <v/>
      </c>
      <c r="G19" s="184" t="str">
        <f t="shared" si="2"/>
        <v/>
      </c>
      <c r="H19" s="184">
        <f t="shared" si="20"/>
        <v>0</v>
      </c>
      <c r="I19" s="176" t="str">
        <f>+MID(別紙①!F13,15,1)</f>
        <v/>
      </c>
      <c r="J19" s="176" t="str">
        <f t="shared" si="3"/>
        <v/>
      </c>
      <c r="K19" s="176" t="str">
        <f t="shared" si="4"/>
        <v/>
      </c>
      <c r="L19" s="176">
        <f t="shared" si="21"/>
        <v>0</v>
      </c>
      <c r="M19" s="184" t="str">
        <f>+MID(別紙①!G13,15,1)</f>
        <v/>
      </c>
      <c r="N19" s="184" t="str">
        <f t="shared" si="5"/>
        <v/>
      </c>
      <c r="O19" s="184" t="str">
        <f t="shared" si="6"/>
        <v/>
      </c>
      <c r="P19" s="184">
        <f t="shared" si="22"/>
        <v>0</v>
      </c>
      <c r="Q19" s="176" t="str">
        <f>+MID(別紙①!F14,15,1)</f>
        <v/>
      </c>
      <c r="R19" s="176" t="str">
        <f t="shared" si="7"/>
        <v/>
      </c>
      <c r="S19" s="176" t="str">
        <f t="shared" si="8"/>
        <v/>
      </c>
      <c r="T19" s="176">
        <f t="shared" si="23"/>
        <v>0</v>
      </c>
      <c r="U19" s="184" t="str">
        <f>+MID(別紙①!G14,15,1)</f>
        <v/>
      </c>
      <c r="V19" s="184" t="str">
        <f t="shared" si="9"/>
        <v/>
      </c>
      <c r="W19" s="184" t="str">
        <f t="shared" si="10"/>
        <v/>
      </c>
      <c r="X19" s="184">
        <f t="shared" si="24"/>
        <v>0</v>
      </c>
      <c r="Y19" s="185" t="str">
        <f>+MID(別紙①!F15,15,1)</f>
        <v/>
      </c>
      <c r="Z19" s="186" t="str">
        <f t="shared" si="11"/>
        <v/>
      </c>
      <c r="AA19" s="176" t="str">
        <f t="shared" si="12"/>
        <v/>
      </c>
      <c r="AB19" s="176">
        <f t="shared" si="25"/>
        <v>0</v>
      </c>
      <c r="AC19" s="187" t="str">
        <f>+MID(別紙①!G15,15,1)</f>
        <v/>
      </c>
      <c r="AD19" s="187" t="str">
        <f t="shared" si="13"/>
        <v/>
      </c>
      <c r="AE19" s="184" t="str">
        <f t="shared" si="14"/>
        <v/>
      </c>
      <c r="AF19" s="184">
        <f t="shared" si="26"/>
        <v>0</v>
      </c>
      <c r="AG19" s="186" t="str">
        <f>+MID(別紙①!F16,15,1)</f>
        <v/>
      </c>
      <c r="AH19" s="186" t="str">
        <f t="shared" si="15"/>
        <v/>
      </c>
      <c r="AI19" s="176" t="str">
        <f t="shared" si="16"/>
        <v/>
      </c>
      <c r="AJ19" s="176">
        <f t="shared" si="27"/>
        <v>0</v>
      </c>
      <c r="AL19" s="209" t="s">
        <v>641</v>
      </c>
      <c r="AM19" s="209" t="s">
        <v>642</v>
      </c>
      <c r="AN19" s="209">
        <f t="shared" si="19"/>
        <v>111</v>
      </c>
    </row>
    <row r="20" spans="1:40" ht="13.5" customHeight="1">
      <c r="A20" s="176" t="str">
        <f>+MID(別紙①!F12,16,1)</f>
        <v/>
      </c>
      <c r="B20" s="176" t="str">
        <f t="shared" si="0"/>
        <v/>
      </c>
      <c r="C20" s="176" t="str">
        <f t="shared" si="17"/>
        <v/>
      </c>
      <c r="D20" s="176">
        <f t="shared" si="18"/>
        <v>0</v>
      </c>
      <c r="E20" s="184" t="str">
        <f>+MID(別紙①!G12,16,1)</f>
        <v/>
      </c>
      <c r="F20" s="184" t="str">
        <f t="shared" si="1"/>
        <v/>
      </c>
      <c r="G20" s="184" t="str">
        <f t="shared" si="2"/>
        <v/>
      </c>
      <c r="H20" s="184">
        <f t="shared" si="20"/>
        <v>0</v>
      </c>
      <c r="I20" s="176" t="str">
        <f>+MID(別紙①!F13,16,1)</f>
        <v/>
      </c>
      <c r="J20" s="176" t="str">
        <f t="shared" si="3"/>
        <v/>
      </c>
      <c r="K20" s="176" t="str">
        <f t="shared" si="4"/>
        <v/>
      </c>
      <c r="L20" s="176">
        <f t="shared" si="21"/>
        <v>0</v>
      </c>
      <c r="M20" s="184" t="str">
        <f>+MID(別紙①!G13,16,1)</f>
        <v/>
      </c>
      <c r="N20" s="184" t="str">
        <f t="shared" si="5"/>
        <v/>
      </c>
      <c r="O20" s="184" t="str">
        <f t="shared" si="6"/>
        <v/>
      </c>
      <c r="P20" s="184">
        <f t="shared" si="22"/>
        <v>0</v>
      </c>
      <c r="Q20" s="176" t="str">
        <f>+MID(別紙①!F14,16,1)</f>
        <v/>
      </c>
      <c r="R20" s="176" t="str">
        <f t="shared" si="7"/>
        <v/>
      </c>
      <c r="S20" s="176" t="str">
        <f t="shared" si="8"/>
        <v/>
      </c>
      <c r="T20" s="176">
        <f t="shared" si="23"/>
        <v>0</v>
      </c>
      <c r="U20" s="184" t="str">
        <f>+MID(別紙①!G14,16,1)</f>
        <v/>
      </c>
      <c r="V20" s="184" t="str">
        <f t="shared" si="9"/>
        <v/>
      </c>
      <c r="W20" s="184" t="str">
        <f t="shared" si="10"/>
        <v/>
      </c>
      <c r="X20" s="184">
        <f t="shared" si="24"/>
        <v>0</v>
      </c>
      <c r="Y20" s="185" t="str">
        <f>+MID(別紙①!F15,16,1)</f>
        <v/>
      </c>
      <c r="Z20" s="186" t="str">
        <f t="shared" si="11"/>
        <v/>
      </c>
      <c r="AA20" s="176" t="str">
        <f t="shared" si="12"/>
        <v/>
      </c>
      <c r="AB20" s="176">
        <f t="shared" si="25"/>
        <v>0</v>
      </c>
      <c r="AC20" s="187" t="str">
        <f>+MID(別紙①!G15,16,1)</f>
        <v/>
      </c>
      <c r="AD20" s="187" t="str">
        <f t="shared" si="13"/>
        <v/>
      </c>
      <c r="AE20" s="184" t="str">
        <f t="shared" si="14"/>
        <v/>
      </c>
      <c r="AF20" s="184">
        <f t="shared" si="26"/>
        <v>0</v>
      </c>
      <c r="AG20" s="186" t="str">
        <f>+MID(別紙①!F16,16,1)</f>
        <v/>
      </c>
      <c r="AH20" s="186" t="str">
        <f t="shared" si="15"/>
        <v/>
      </c>
      <c r="AI20" s="176" t="str">
        <f t="shared" si="16"/>
        <v/>
      </c>
      <c r="AJ20" s="176">
        <f t="shared" si="27"/>
        <v>0</v>
      </c>
      <c r="AL20" s="209" t="s">
        <v>643</v>
      </c>
      <c r="AM20" s="209" t="s">
        <v>644</v>
      </c>
      <c r="AN20" s="209">
        <f t="shared" si="19"/>
        <v>112</v>
      </c>
    </row>
    <row r="21" spans="1:40" ht="13.5" customHeight="1">
      <c r="A21" s="176" t="str">
        <f>+MID(別紙①!F12,17,1)</f>
        <v/>
      </c>
      <c r="B21" s="176" t="str">
        <f t="shared" si="0"/>
        <v/>
      </c>
      <c r="C21" s="176" t="str">
        <f t="shared" si="17"/>
        <v/>
      </c>
      <c r="D21" s="176">
        <f t="shared" si="18"/>
        <v>0</v>
      </c>
      <c r="E21" s="184" t="str">
        <f>+MID(別紙①!G12,17,1)</f>
        <v/>
      </c>
      <c r="F21" s="184" t="str">
        <f t="shared" si="1"/>
        <v/>
      </c>
      <c r="G21" s="184" t="str">
        <f t="shared" si="2"/>
        <v/>
      </c>
      <c r="H21" s="184">
        <f t="shared" si="20"/>
        <v>0</v>
      </c>
      <c r="I21" s="176" t="str">
        <f>+MID(別紙①!F13,17,1)</f>
        <v/>
      </c>
      <c r="J21" s="176" t="str">
        <f t="shared" si="3"/>
        <v/>
      </c>
      <c r="K21" s="176" t="str">
        <f t="shared" si="4"/>
        <v/>
      </c>
      <c r="L21" s="176">
        <f t="shared" si="21"/>
        <v>0</v>
      </c>
      <c r="M21" s="184" t="str">
        <f>+MID(別紙①!G13,17,1)</f>
        <v/>
      </c>
      <c r="N21" s="184" t="str">
        <f t="shared" si="5"/>
        <v/>
      </c>
      <c r="O21" s="184" t="str">
        <f t="shared" si="6"/>
        <v/>
      </c>
      <c r="P21" s="184">
        <f t="shared" si="22"/>
        <v>0</v>
      </c>
      <c r="Q21" s="176" t="str">
        <f>+MID(別紙①!F14,17,1)</f>
        <v/>
      </c>
      <c r="R21" s="176" t="str">
        <f t="shared" si="7"/>
        <v/>
      </c>
      <c r="S21" s="176" t="str">
        <f t="shared" si="8"/>
        <v/>
      </c>
      <c r="T21" s="176">
        <f t="shared" si="23"/>
        <v>0</v>
      </c>
      <c r="U21" s="184" t="str">
        <f>+MID(別紙①!G14,17,1)</f>
        <v/>
      </c>
      <c r="V21" s="184" t="str">
        <f t="shared" si="9"/>
        <v/>
      </c>
      <c r="W21" s="184" t="str">
        <f t="shared" si="10"/>
        <v/>
      </c>
      <c r="X21" s="184">
        <f t="shared" si="24"/>
        <v>0</v>
      </c>
      <c r="Y21" s="185" t="str">
        <f>+MID(別紙①!F15,17,1)</f>
        <v/>
      </c>
      <c r="Z21" s="186" t="str">
        <f t="shared" si="11"/>
        <v/>
      </c>
      <c r="AA21" s="176" t="str">
        <f t="shared" si="12"/>
        <v/>
      </c>
      <c r="AB21" s="176">
        <f t="shared" si="25"/>
        <v>0</v>
      </c>
      <c r="AC21" s="187" t="str">
        <f>+MID(別紙①!G15,17,1)</f>
        <v/>
      </c>
      <c r="AD21" s="187" t="str">
        <f t="shared" si="13"/>
        <v/>
      </c>
      <c r="AE21" s="184" t="str">
        <f t="shared" si="14"/>
        <v/>
      </c>
      <c r="AF21" s="184">
        <f t="shared" si="26"/>
        <v>0</v>
      </c>
      <c r="AG21" s="186" t="str">
        <f>+MID(別紙①!F16,17,1)</f>
        <v/>
      </c>
      <c r="AH21" s="186" t="str">
        <f t="shared" si="15"/>
        <v/>
      </c>
      <c r="AI21" s="176" t="str">
        <f t="shared" si="16"/>
        <v/>
      </c>
      <c r="AJ21" s="176">
        <f t="shared" si="27"/>
        <v>0</v>
      </c>
      <c r="AL21" s="209" t="s">
        <v>645</v>
      </c>
      <c r="AM21" s="209" t="s">
        <v>646</v>
      </c>
      <c r="AN21" s="209">
        <f t="shared" si="19"/>
        <v>113</v>
      </c>
    </row>
    <row r="22" spans="1:40" ht="13.5" customHeight="1">
      <c r="A22" s="176" t="str">
        <f>+MID(別紙①!F12,18,1)</f>
        <v/>
      </c>
      <c r="B22" s="176" t="str">
        <f t="shared" si="0"/>
        <v/>
      </c>
      <c r="C22" s="176" t="str">
        <f t="shared" si="17"/>
        <v/>
      </c>
      <c r="D22" s="176">
        <f t="shared" si="18"/>
        <v>0</v>
      </c>
      <c r="E22" s="184" t="str">
        <f>+MID(別紙①!G12,18,1)</f>
        <v/>
      </c>
      <c r="F22" s="184" t="str">
        <f t="shared" si="1"/>
        <v/>
      </c>
      <c r="G22" s="184" t="str">
        <f t="shared" si="2"/>
        <v/>
      </c>
      <c r="H22" s="184">
        <f t="shared" si="20"/>
        <v>0</v>
      </c>
      <c r="I22" s="176" t="str">
        <f>+MID(別紙①!F13,18,1)</f>
        <v/>
      </c>
      <c r="J22" s="176" t="str">
        <f t="shared" si="3"/>
        <v/>
      </c>
      <c r="K22" s="176" t="str">
        <f t="shared" si="4"/>
        <v/>
      </c>
      <c r="L22" s="176">
        <f t="shared" si="21"/>
        <v>0</v>
      </c>
      <c r="M22" s="184" t="str">
        <f>+MID(別紙①!G13,18,1)</f>
        <v/>
      </c>
      <c r="N22" s="184" t="str">
        <f t="shared" si="5"/>
        <v/>
      </c>
      <c r="O22" s="184" t="str">
        <f t="shared" si="6"/>
        <v/>
      </c>
      <c r="P22" s="184">
        <f t="shared" si="22"/>
        <v>0</v>
      </c>
      <c r="Q22" s="176" t="str">
        <f>+MID(別紙①!F14,18,1)</f>
        <v/>
      </c>
      <c r="R22" s="176" t="str">
        <f t="shared" si="7"/>
        <v/>
      </c>
      <c r="S22" s="176" t="str">
        <f t="shared" si="8"/>
        <v/>
      </c>
      <c r="T22" s="176">
        <f t="shared" si="23"/>
        <v>0</v>
      </c>
      <c r="U22" s="184" t="str">
        <f>+MID(別紙①!G14,18,1)</f>
        <v/>
      </c>
      <c r="V22" s="184" t="str">
        <f t="shared" si="9"/>
        <v/>
      </c>
      <c r="W22" s="184" t="str">
        <f t="shared" si="10"/>
        <v/>
      </c>
      <c r="X22" s="184">
        <f t="shared" si="24"/>
        <v>0</v>
      </c>
      <c r="Y22" s="185" t="str">
        <f>+MID(別紙①!F15,18,1)</f>
        <v/>
      </c>
      <c r="Z22" s="186" t="str">
        <f t="shared" si="11"/>
        <v/>
      </c>
      <c r="AA22" s="176" t="str">
        <f t="shared" si="12"/>
        <v/>
      </c>
      <c r="AB22" s="176">
        <f t="shared" si="25"/>
        <v>0</v>
      </c>
      <c r="AC22" s="187" t="str">
        <f>+MID(別紙①!G15,18,1)</f>
        <v/>
      </c>
      <c r="AD22" s="187" t="str">
        <f t="shared" si="13"/>
        <v/>
      </c>
      <c r="AE22" s="184" t="str">
        <f t="shared" si="14"/>
        <v/>
      </c>
      <c r="AF22" s="184">
        <f t="shared" si="26"/>
        <v>0</v>
      </c>
      <c r="AG22" s="186" t="str">
        <f>+MID(別紙①!F16,18,1)</f>
        <v/>
      </c>
      <c r="AH22" s="186" t="str">
        <f t="shared" si="15"/>
        <v/>
      </c>
      <c r="AI22" s="176" t="str">
        <f t="shared" si="16"/>
        <v/>
      </c>
      <c r="AJ22" s="176">
        <f t="shared" si="27"/>
        <v>0</v>
      </c>
      <c r="AL22" s="209" t="s">
        <v>647</v>
      </c>
      <c r="AM22" s="209" t="s">
        <v>648</v>
      </c>
      <c r="AN22" s="209">
        <f t="shared" si="19"/>
        <v>114</v>
      </c>
    </row>
    <row r="23" spans="1:40" ht="13.5" customHeight="1">
      <c r="A23" s="176" t="str">
        <f>+MID(別紙①!F12,19,1)</f>
        <v/>
      </c>
      <c r="B23" s="176" t="str">
        <f t="shared" si="0"/>
        <v/>
      </c>
      <c r="C23" s="176" t="str">
        <f t="shared" si="17"/>
        <v/>
      </c>
      <c r="D23" s="176">
        <f t="shared" si="18"/>
        <v>0</v>
      </c>
      <c r="E23" s="184" t="str">
        <f>+MID(別紙①!G12,19,1)</f>
        <v/>
      </c>
      <c r="F23" s="184" t="str">
        <f t="shared" si="1"/>
        <v/>
      </c>
      <c r="G23" s="184" t="str">
        <f t="shared" si="2"/>
        <v/>
      </c>
      <c r="H23" s="184">
        <f t="shared" si="20"/>
        <v>0</v>
      </c>
      <c r="I23" s="176" t="str">
        <f>+MID(別紙①!F13,19,1)</f>
        <v/>
      </c>
      <c r="J23" s="176" t="str">
        <f t="shared" si="3"/>
        <v/>
      </c>
      <c r="K23" s="176" t="str">
        <f t="shared" si="4"/>
        <v/>
      </c>
      <c r="L23" s="176">
        <f t="shared" si="21"/>
        <v>0</v>
      </c>
      <c r="M23" s="184" t="str">
        <f>+MID(別紙①!G13,19,1)</f>
        <v/>
      </c>
      <c r="N23" s="184" t="str">
        <f t="shared" si="5"/>
        <v/>
      </c>
      <c r="O23" s="184" t="str">
        <f t="shared" si="6"/>
        <v/>
      </c>
      <c r="P23" s="184">
        <f t="shared" si="22"/>
        <v>0</v>
      </c>
      <c r="Q23" s="176" t="str">
        <f>+MID(別紙①!F14,19,1)</f>
        <v/>
      </c>
      <c r="R23" s="176" t="str">
        <f t="shared" si="7"/>
        <v/>
      </c>
      <c r="S23" s="176" t="str">
        <f t="shared" si="8"/>
        <v/>
      </c>
      <c r="T23" s="176">
        <f t="shared" si="23"/>
        <v>0</v>
      </c>
      <c r="U23" s="184" t="str">
        <f>+MID(別紙①!G14,19,1)</f>
        <v/>
      </c>
      <c r="V23" s="184" t="str">
        <f t="shared" si="9"/>
        <v/>
      </c>
      <c r="W23" s="184" t="str">
        <f t="shared" si="10"/>
        <v/>
      </c>
      <c r="X23" s="184">
        <f t="shared" si="24"/>
        <v>0</v>
      </c>
      <c r="Y23" s="185" t="str">
        <f>+MID(別紙①!F15,19,1)</f>
        <v/>
      </c>
      <c r="Z23" s="186" t="str">
        <f t="shared" si="11"/>
        <v/>
      </c>
      <c r="AA23" s="176" t="str">
        <f t="shared" si="12"/>
        <v/>
      </c>
      <c r="AB23" s="176">
        <f t="shared" si="25"/>
        <v>0</v>
      </c>
      <c r="AC23" s="187" t="str">
        <f>+MID(別紙①!G15,19,1)</f>
        <v/>
      </c>
      <c r="AD23" s="187" t="str">
        <f t="shared" si="13"/>
        <v/>
      </c>
      <c r="AE23" s="184" t="str">
        <f t="shared" si="14"/>
        <v/>
      </c>
      <c r="AF23" s="184">
        <f t="shared" si="26"/>
        <v>0</v>
      </c>
      <c r="AG23" s="186" t="str">
        <f>+MID(別紙①!F16,19,1)</f>
        <v/>
      </c>
      <c r="AH23" s="186" t="str">
        <f t="shared" si="15"/>
        <v/>
      </c>
      <c r="AI23" s="176" t="str">
        <f t="shared" si="16"/>
        <v/>
      </c>
      <c r="AJ23" s="176">
        <f t="shared" si="27"/>
        <v>0</v>
      </c>
      <c r="AL23" s="209" t="s">
        <v>649</v>
      </c>
      <c r="AM23" s="209" t="s">
        <v>650</v>
      </c>
      <c r="AN23" s="209">
        <f t="shared" si="19"/>
        <v>115</v>
      </c>
    </row>
    <row r="24" spans="1:40" ht="13.5" customHeight="1">
      <c r="A24" s="176" t="str">
        <f>+MID(別紙①!F12,20,1)</f>
        <v/>
      </c>
      <c r="B24" s="176" t="str">
        <f t="shared" si="0"/>
        <v/>
      </c>
      <c r="C24" s="176" t="str">
        <f t="shared" si="17"/>
        <v/>
      </c>
      <c r="D24" s="176">
        <f t="shared" si="18"/>
        <v>0</v>
      </c>
      <c r="E24" s="184" t="str">
        <f>+MID(別紙①!G12,20,1)</f>
        <v/>
      </c>
      <c r="F24" s="184" t="str">
        <f t="shared" si="1"/>
        <v/>
      </c>
      <c r="G24" s="184" t="str">
        <f t="shared" si="2"/>
        <v/>
      </c>
      <c r="H24" s="184">
        <f t="shared" si="20"/>
        <v>0</v>
      </c>
      <c r="I24" s="176" t="str">
        <f>+MID(別紙①!F13,20,1)</f>
        <v/>
      </c>
      <c r="J24" s="176" t="str">
        <f t="shared" si="3"/>
        <v/>
      </c>
      <c r="K24" s="176" t="str">
        <f t="shared" si="4"/>
        <v/>
      </c>
      <c r="L24" s="176">
        <f t="shared" si="21"/>
        <v>0</v>
      </c>
      <c r="M24" s="184" t="str">
        <f>+MID(別紙①!G13,20,1)</f>
        <v/>
      </c>
      <c r="N24" s="184" t="str">
        <f t="shared" si="5"/>
        <v/>
      </c>
      <c r="O24" s="184" t="str">
        <f t="shared" si="6"/>
        <v/>
      </c>
      <c r="P24" s="184">
        <f t="shared" si="22"/>
        <v>0</v>
      </c>
      <c r="Q24" s="176" t="str">
        <f>+MID(別紙①!F14,20,1)</f>
        <v/>
      </c>
      <c r="R24" s="176" t="str">
        <f t="shared" si="7"/>
        <v/>
      </c>
      <c r="S24" s="176" t="str">
        <f t="shared" si="8"/>
        <v/>
      </c>
      <c r="T24" s="176">
        <f t="shared" si="23"/>
        <v>0</v>
      </c>
      <c r="U24" s="184" t="str">
        <f>+MID(別紙①!G14,20,1)</f>
        <v/>
      </c>
      <c r="V24" s="184" t="str">
        <f t="shared" si="9"/>
        <v/>
      </c>
      <c r="W24" s="184" t="str">
        <f t="shared" si="10"/>
        <v/>
      </c>
      <c r="X24" s="184">
        <f t="shared" si="24"/>
        <v>0</v>
      </c>
      <c r="Y24" s="185" t="str">
        <f>+MID(別紙①!F15,20,1)</f>
        <v/>
      </c>
      <c r="Z24" s="186" t="str">
        <f t="shared" si="11"/>
        <v/>
      </c>
      <c r="AA24" s="176" t="str">
        <f t="shared" si="12"/>
        <v/>
      </c>
      <c r="AB24" s="176">
        <f t="shared" si="25"/>
        <v>0</v>
      </c>
      <c r="AC24" s="187" t="str">
        <f>+MID(別紙①!G15,20,1)</f>
        <v/>
      </c>
      <c r="AD24" s="187" t="str">
        <f t="shared" si="13"/>
        <v/>
      </c>
      <c r="AE24" s="184" t="str">
        <f t="shared" si="14"/>
        <v/>
      </c>
      <c r="AF24" s="184">
        <f t="shared" si="26"/>
        <v>0</v>
      </c>
      <c r="AG24" s="186" t="str">
        <f>+MID(別紙①!F16,20,1)</f>
        <v/>
      </c>
      <c r="AH24" s="186" t="str">
        <f t="shared" si="15"/>
        <v/>
      </c>
      <c r="AI24" s="176" t="str">
        <f t="shared" si="16"/>
        <v/>
      </c>
      <c r="AJ24" s="176">
        <f t="shared" si="27"/>
        <v>0</v>
      </c>
      <c r="AL24" s="209" t="s">
        <v>651</v>
      </c>
      <c r="AM24" s="209" t="s">
        <v>652</v>
      </c>
      <c r="AN24" s="209">
        <f t="shared" si="19"/>
        <v>116</v>
      </c>
    </row>
    <row r="25" spans="1:40" ht="13.5" customHeight="1">
      <c r="A25" s="176" t="str">
        <f>+MID(別紙①!F12,21,1)</f>
        <v/>
      </c>
      <c r="B25" s="176" t="str">
        <f t="shared" si="0"/>
        <v/>
      </c>
      <c r="C25" s="176" t="str">
        <f t="shared" si="17"/>
        <v/>
      </c>
      <c r="D25" s="176">
        <f t="shared" si="18"/>
        <v>0</v>
      </c>
      <c r="E25" s="184" t="str">
        <f>+MID(別紙①!G12,21,1)</f>
        <v/>
      </c>
      <c r="F25" s="184" t="str">
        <f t="shared" si="1"/>
        <v/>
      </c>
      <c r="G25" s="184" t="str">
        <f t="shared" si="2"/>
        <v/>
      </c>
      <c r="H25" s="184">
        <f t="shared" si="20"/>
        <v>0</v>
      </c>
      <c r="I25" s="176" t="str">
        <f>+MID(別紙①!F13,21,1)</f>
        <v/>
      </c>
      <c r="J25" s="176" t="str">
        <f t="shared" si="3"/>
        <v/>
      </c>
      <c r="K25" s="176" t="str">
        <f t="shared" si="4"/>
        <v/>
      </c>
      <c r="L25" s="176">
        <f t="shared" si="21"/>
        <v>0</v>
      </c>
      <c r="M25" s="184" t="str">
        <f>+MID(別紙①!G13,21,1)</f>
        <v/>
      </c>
      <c r="N25" s="184" t="str">
        <f t="shared" si="5"/>
        <v/>
      </c>
      <c r="O25" s="184" t="str">
        <f t="shared" si="6"/>
        <v/>
      </c>
      <c r="P25" s="184">
        <f t="shared" si="22"/>
        <v>0</v>
      </c>
      <c r="Q25" s="176" t="str">
        <f>+MID(別紙①!F14,21,1)</f>
        <v/>
      </c>
      <c r="R25" s="176" t="str">
        <f t="shared" si="7"/>
        <v/>
      </c>
      <c r="S25" s="176" t="str">
        <f t="shared" si="8"/>
        <v/>
      </c>
      <c r="T25" s="176">
        <f t="shared" si="23"/>
        <v>0</v>
      </c>
      <c r="U25" s="184" t="str">
        <f>+MID(別紙①!G14,21,1)</f>
        <v/>
      </c>
      <c r="V25" s="184" t="str">
        <f t="shared" si="9"/>
        <v/>
      </c>
      <c r="W25" s="184" t="str">
        <f t="shared" si="10"/>
        <v/>
      </c>
      <c r="X25" s="184">
        <f t="shared" si="24"/>
        <v>0</v>
      </c>
      <c r="Y25" s="185" t="str">
        <f>+MID(別紙①!F15,21,1)</f>
        <v/>
      </c>
      <c r="Z25" s="186" t="str">
        <f t="shared" si="11"/>
        <v/>
      </c>
      <c r="AA25" s="176" t="str">
        <f t="shared" si="12"/>
        <v/>
      </c>
      <c r="AB25" s="176">
        <f t="shared" si="25"/>
        <v>0</v>
      </c>
      <c r="AC25" s="187" t="str">
        <f>+MID(別紙①!G15,21,1)</f>
        <v/>
      </c>
      <c r="AD25" s="187" t="str">
        <f t="shared" si="13"/>
        <v/>
      </c>
      <c r="AE25" s="184" t="str">
        <f t="shared" si="14"/>
        <v/>
      </c>
      <c r="AF25" s="184">
        <f t="shared" si="26"/>
        <v>0</v>
      </c>
      <c r="AG25" s="186" t="str">
        <f>+MID(別紙①!F16,21,1)</f>
        <v/>
      </c>
      <c r="AH25" s="186" t="str">
        <f>IFERROR((VLOOKUP(AG25,$AL$5:$AM$722,2,FALSE)),"")</f>
        <v/>
      </c>
      <c r="AI25" s="176" t="str">
        <f t="shared" si="16"/>
        <v/>
      </c>
      <c r="AJ25" s="176">
        <f t="shared" si="27"/>
        <v>0</v>
      </c>
      <c r="AL25" s="209" t="s">
        <v>653</v>
      </c>
      <c r="AM25" s="209" t="s">
        <v>654</v>
      </c>
      <c r="AN25" s="209">
        <f t="shared" si="19"/>
        <v>117</v>
      </c>
    </row>
    <row r="26" spans="1:40" ht="13.5" customHeight="1">
      <c r="A26" s="176" t="str">
        <f>+MID(別紙①!F12,22,1)</f>
        <v/>
      </c>
      <c r="B26" s="176" t="str">
        <f t="shared" si="0"/>
        <v/>
      </c>
      <c r="C26" s="176" t="str">
        <f t="shared" si="17"/>
        <v/>
      </c>
      <c r="D26" s="176">
        <f t="shared" si="18"/>
        <v>0</v>
      </c>
      <c r="E26" s="184" t="str">
        <f>+MID(別紙①!G12,22,1)</f>
        <v/>
      </c>
      <c r="F26" s="184" t="str">
        <f t="shared" si="1"/>
        <v/>
      </c>
      <c r="G26" s="184" t="str">
        <f t="shared" si="2"/>
        <v/>
      </c>
      <c r="H26" s="184">
        <f t="shared" si="20"/>
        <v>0</v>
      </c>
      <c r="I26" s="176" t="str">
        <f>+MID(別紙①!F13,22,1)</f>
        <v/>
      </c>
      <c r="J26" s="176" t="str">
        <f t="shared" si="3"/>
        <v/>
      </c>
      <c r="K26" s="176" t="str">
        <f t="shared" si="4"/>
        <v/>
      </c>
      <c r="L26" s="176">
        <f t="shared" si="21"/>
        <v>0</v>
      </c>
      <c r="M26" s="184" t="str">
        <f>+MID(別紙①!G13,22,1)</f>
        <v/>
      </c>
      <c r="N26" s="184" t="str">
        <f t="shared" si="5"/>
        <v/>
      </c>
      <c r="O26" s="184" t="str">
        <f t="shared" si="6"/>
        <v/>
      </c>
      <c r="P26" s="184">
        <f t="shared" si="22"/>
        <v>0</v>
      </c>
      <c r="Q26" s="176" t="str">
        <f>+MID(別紙①!F14,22,1)</f>
        <v/>
      </c>
      <c r="R26" s="176" t="str">
        <f t="shared" si="7"/>
        <v/>
      </c>
      <c r="S26" s="176" t="str">
        <f t="shared" si="8"/>
        <v/>
      </c>
      <c r="T26" s="176">
        <f t="shared" si="23"/>
        <v>0</v>
      </c>
      <c r="U26" s="184" t="str">
        <f>+MID(別紙①!G14,22,1)</f>
        <v/>
      </c>
      <c r="V26" s="184" t="str">
        <f t="shared" si="9"/>
        <v/>
      </c>
      <c r="W26" s="184" t="str">
        <f t="shared" si="10"/>
        <v/>
      </c>
      <c r="X26" s="184">
        <f t="shared" si="24"/>
        <v>0</v>
      </c>
      <c r="Y26" s="185" t="str">
        <f>+MID(別紙①!F15,22,1)</f>
        <v/>
      </c>
      <c r="Z26" s="186" t="str">
        <f t="shared" si="11"/>
        <v/>
      </c>
      <c r="AA26" s="176" t="str">
        <f t="shared" si="12"/>
        <v/>
      </c>
      <c r="AB26" s="176">
        <f t="shared" si="25"/>
        <v>0</v>
      </c>
      <c r="AC26" s="187" t="str">
        <f>+MID(別紙①!G15,22,1)</f>
        <v/>
      </c>
      <c r="AD26" s="187" t="str">
        <f t="shared" si="13"/>
        <v/>
      </c>
      <c r="AE26" s="184" t="str">
        <f t="shared" si="14"/>
        <v/>
      </c>
      <c r="AF26" s="184">
        <f t="shared" si="26"/>
        <v>0</v>
      </c>
      <c r="AG26" s="186" t="str">
        <f>+MID(別紙①!F16,22,1)</f>
        <v/>
      </c>
      <c r="AH26" s="186" t="str">
        <f t="shared" ref="AH26:AH36" si="28">IFERROR((VLOOKUP(AG26,$AL$5:$AM$72,2,FALSE)),"")</f>
        <v/>
      </c>
      <c r="AI26" s="176" t="str">
        <f t="shared" si="16"/>
        <v/>
      </c>
      <c r="AJ26" s="176">
        <f t="shared" si="27"/>
        <v>0</v>
      </c>
      <c r="AL26" s="209" t="s">
        <v>655</v>
      </c>
      <c r="AM26" s="209" t="s">
        <v>656</v>
      </c>
      <c r="AN26" s="209">
        <f t="shared" si="19"/>
        <v>118</v>
      </c>
    </row>
    <row r="27" spans="1:40" ht="13.5" customHeight="1">
      <c r="A27" s="176" t="str">
        <f>+MID(別紙①!F12,23,1)</f>
        <v/>
      </c>
      <c r="B27" s="176" t="str">
        <f t="shared" si="0"/>
        <v/>
      </c>
      <c r="C27" s="176" t="str">
        <f t="shared" si="17"/>
        <v/>
      </c>
      <c r="D27" s="176">
        <f t="shared" si="18"/>
        <v>0</v>
      </c>
      <c r="E27" s="184" t="str">
        <f>+MID(別紙①!G12,23,1)</f>
        <v/>
      </c>
      <c r="F27" s="184" t="str">
        <f t="shared" si="1"/>
        <v/>
      </c>
      <c r="G27" s="184" t="str">
        <f t="shared" si="2"/>
        <v/>
      </c>
      <c r="H27" s="184">
        <f t="shared" si="20"/>
        <v>0</v>
      </c>
      <c r="I27" s="176" t="str">
        <f>+MID(別紙①!F13,23,1)</f>
        <v/>
      </c>
      <c r="J27" s="176" t="str">
        <f t="shared" si="3"/>
        <v/>
      </c>
      <c r="K27" s="176" t="str">
        <f t="shared" si="4"/>
        <v/>
      </c>
      <c r="L27" s="176">
        <f t="shared" si="21"/>
        <v>0</v>
      </c>
      <c r="M27" s="184" t="str">
        <f>+MID(別紙①!G13,23,1)</f>
        <v/>
      </c>
      <c r="N27" s="184" t="str">
        <f t="shared" si="5"/>
        <v/>
      </c>
      <c r="O27" s="184" t="str">
        <f t="shared" si="6"/>
        <v/>
      </c>
      <c r="P27" s="184">
        <f t="shared" si="22"/>
        <v>0</v>
      </c>
      <c r="Q27" s="176" t="str">
        <f>+MID(別紙①!F14,23,1)</f>
        <v/>
      </c>
      <c r="R27" s="176" t="str">
        <f t="shared" si="7"/>
        <v/>
      </c>
      <c r="S27" s="176" t="str">
        <f t="shared" si="8"/>
        <v/>
      </c>
      <c r="T27" s="176">
        <f t="shared" si="23"/>
        <v>0</v>
      </c>
      <c r="U27" s="184" t="str">
        <f>+MID(別紙①!G14,23,1)</f>
        <v/>
      </c>
      <c r="V27" s="184" t="str">
        <f t="shared" si="9"/>
        <v/>
      </c>
      <c r="W27" s="184" t="str">
        <f t="shared" si="10"/>
        <v/>
      </c>
      <c r="X27" s="184">
        <f t="shared" si="24"/>
        <v>0</v>
      </c>
      <c r="Y27" s="185" t="str">
        <f>+MID(別紙①!F15,23,1)</f>
        <v/>
      </c>
      <c r="Z27" s="186" t="str">
        <f t="shared" si="11"/>
        <v/>
      </c>
      <c r="AA27" s="176" t="str">
        <f t="shared" si="12"/>
        <v/>
      </c>
      <c r="AB27" s="176">
        <f t="shared" si="25"/>
        <v>0</v>
      </c>
      <c r="AC27" s="187" t="str">
        <f>+MID(別紙①!G15,23,1)</f>
        <v/>
      </c>
      <c r="AD27" s="187" t="str">
        <f t="shared" si="13"/>
        <v/>
      </c>
      <c r="AE27" s="184" t="str">
        <f t="shared" si="14"/>
        <v/>
      </c>
      <c r="AF27" s="184">
        <f t="shared" si="26"/>
        <v>0</v>
      </c>
      <c r="AG27" s="186" t="str">
        <f>+MID(別紙①!F16,23,1)</f>
        <v/>
      </c>
      <c r="AH27" s="186" t="str">
        <f t="shared" si="28"/>
        <v/>
      </c>
      <c r="AI27" s="176" t="str">
        <f t="shared" si="16"/>
        <v/>
      </c>
      <c r="AJ27" s="176">
        <f t="shared" si="27"/>
        <v>0</v>
      </c>
      <c r="AL27" s="209" t="s">
        <v>657</v>
      </c>
      <c r="AM27" s="209" t="s">
        <v>658</v>
      </c>
      <c r="AN27" s="209">
        <f t="shared" si="19"/>
        <v>119</v>
      </c>
    </row>
    <row r="28" spans="1:40" ht="13.5" customHeight="1">
      <c r="A28" s="176" t="str">
        <f>+MID(別紙①!F12,24,1)</f>
        <v/>
      </c>
      <c r="B28" s="176" t="str">
        <f t="shared" si="0"/>
        <v/>
      </c>
      <c r="C28" s="176" t="str">
        <f t="shared" si="17"/>
        <v/>
      </c>
      <c r="D28" s="176">
        <f t="shared" si="18"/>
        <v>0</v>
      </c>
      <c r="E28" s="184" t="str">
        <f>+MID(別紙①!G12,24,1)</f>
        <v/>
      </c>
      <c r="F28" s="184" t="str">
        <f t="shared" si="1"/>
        <v/>
      </c>
      <c r="G28" s="184" t="str">
        <f t="shared" si="2"/>
        <v/>
      </c>
      <c r="H28" s="184">
        <f t="shared" si="20"/>
        <v>0</v>
      </c>
      <c r="I28" s="176" t="str">
        <f>+MID(別紙①!F13,24,1)</f>
        <v/>
      </c>
      <c r="J28" s="176" t="str">
        <f t="shared" si="3"/>
        <v/>
      </c>
      <c r="K28" s="176" t="str">
        <f t="shared" si="4"/>
        <v/>
      </c>
      <c r="L28" s="176">
        <f t="shared" si="21"/>
        <v>0</v>
      </c>
      <c r="M28" s="184" t="str">
        <f>+MID(別紙①!G13,24,1)</f>
        <v/>
      </c>
      <c r="N28" s="184" t="str">
        <f t="shared" si="5"/>
        <v/>
      </c>
      <c r="O28" s="184" t="str">
        <f t="shared" si="6"/>
        <v/>
      </c>
      <c r="P28" s="184">
        <f t="shared" si="22"/>
        <v>0</v>
      </c>
      <c r="Q28" s="176" t="str">
        <f>+MID(別紙①!F14,24,1)</f>
        <v/>
      </c>
      <c r="R28" s="176" t="str">
        <f t="shared" si="7"/>
        <v/>
      </c>
      <c r="S28" s="176" t="str">
        <f t="shared" si="8"/>
        <v/>
      </c>
      <c r="T28" s="176">
        <f t="shared" si="23"/>
        <v>0</v>
      </c>
      <c r="U28" s="184" t="str">
        <f>+MID(別紙①!G14,24,1)</f>
        <v/>
      </c>
      <c r="V28" s="184" t="str">
        <f t="shared" si="9"/>
        <v/>
      </c>
      <c r="W28" s="184" t="str">
        <f t="shared" si="10"/>
        <v/>
      </c>
      <c r="X28" s="184">
        <f t="shared" si="24"/>
        <v>0</v>
      </c>
      <c r="Y28" s="185" t="str">
        <f>+MID(別紙①!F15,24,1)</f>
        <v/>
      </c>
      <c r="Z28" s="186" t="str">
        <f t="shared" si="11"/>
        <v/>
      </c>
      <c r="AA28" s="176" t="str">
        <f t="shared" si="12"/>
        <v/>
      </c>
      <c r="AB28" s="176">
        <f t="shared" si="25"/>
        <v>0</v>
      </c>
      <c r="AC28" s="187" t="str">
        <f>+MID(別紙①!G15,24,1)</f>
        <v/>
      </c>
      <c r="AD28" s="187" t="str">
        <f t="shared" si="13"/>
        <v/>
      </c>
      <c r="AE28" s="184" t="str">
        <f t="shared" si="14"/>
        <v/>
      </c>
      <c r="AF28" s="184">
        <f t="shared" si="26"/>
        <v>0</v>
      </c>
      <c r="AG28" s="186" t="str">
        <f>+MID(別紙①!F16,24,1)</f>
        <v/>
      </c>
      <c r="AH28" s="186" t="str">
        <f t="shared" si="28"/>
        <v/>
      </c>
      <c r="AI28" s="176" t="str">
        <f t="shared" si="16"/>
        <v/>
      </c>
      <c r="AJ28" s="176">
        <f t="shared" si="27"/>
        <v>0</v>
      </c>
      <c r="AL28" s="209" t="s">
        <v>659</v>
      </c>
      <c r="AM28" s="209" t="s">
        <v>660</v>
      </c>
      <c r="AN28" s="209">
        <f t="shared" si="19"/>
        <v>120</v>
      </c>
    </row>
    <row r="29" spans="1:40" ht="13.5" customHeight="1">
      <c r="A29" s="176" t="str">
        <f>+MID(別紙①!F12,25,1)</f>
        <v/>
      </c>
      <c r="B29" s="176" t="str">
        <f t="shared" si="0"/>
        <v/>
      </c>
      <c r="C29" s="176" t="str">
        <f t="shared" si="17"/>
        <v/>
      </c>
      <c r="D29" s="176">
        <f t="shared" si="18"/>
        <v>0</v>
      </c>
      <c r="E29" s="184" t="str">
        <f>+MID(別紙①!G12,25,1)</f>
        <v/>
      </c>
      <c r="F29" s="184" t="str">
        <f t="shared" si="1"/>
        <v/>
      </c>
      <c r="G29" s="184" t="str">
        <f t="shared" si="2"/>
        <v/>
      </c>
      <c r="H29" s="184">
        <f t="shared" si="20"/>
        <v>0</v>
      </c>
      <c r="I29" s="176" t="str">
        <f>+MID(別紙①!F13,25,1)</f>
        <v/>
      </c>
      <c r="J29" s="176" t="str">
        <f t="shared" si="3"/>
        <v/>
      </c>
      <c r="K29" s="176" t="str">
        <f t="shared" si="4"/>
        <v/>
      </c>
      <c r="L29" s="176">
        <f t="shared" si="21"/>
        <v>0</v>
      </c>
      <c r="M29" s="184" t="str">
        <f>+MID(別紙①!G13,25,1)</f>
        <v/>
      </c>
      <c r="N29" s="184" t="str">
        <f t="shared" si="5"/>
        <v/>
      </c>
      <c r="O29" s="184" t="str">
        <f t="shared" si="6"/>
        <v/>
      </c>
      <c r="P29" s="184">
        <f t="shared" si="22"/>
        <v>0</v>
      </c>
      <c r="Q29" s="176" t="str">
        <f>+MID(別紙①!F14,25,1)</f>
        <v/>
      </c>
      <c r="R29" s="176" t="str">
        <f t="shared" si="7"/>
        <v/>
      </c>
      <c r="S29" s="176" t="str">
        <f t="shared" si="8"/>
        <v/>
      </c>
      <c r="T29" s="176">
        <f t="shared" si="23"/>
        <v>0</v>
      </c>
      <c r="U29" s="184" t="str">
        <f>+MID(別紙①!G14,25,1)</f>
        <v/>
      </c>
      <c r="V29" s="184" t="str">
        <f t="shared" si="9"/>
        <v/>
      </c>
      <c r="W29" s="184" t="str">
        <f t="shared" si="10"/>
        <v/>
      </c>
      <c r="X29" s="184">
        <f t="shared" si="24"/>
        <v>0</v>
      </c>
      <c r="Y29" s="185" t="str">
        <f>+MID(別紙①!F15,25,1)</f>
        <v/>
      </c>
      <c r="Z29" s="186" t="str">
        <f t="shared" si="11"/>
        <v/>
      </c>
      <c r="AA29" s="176" t="str">
        <f t="shared" si="12"/>
        <v/>
      </c>
      <c r="AB29" s="176">
        <f t="shared" si="25"/>
        <v>0</v>
      </c>
      <c r="AC29" s="187" t="str">
        <f>+MID(別紙①!G15,25,1)</f>
        <v/>
      </c>
      <c r="AD29" s="187" t="str">
        <f t="shared" si="13"/>
        <v/>
      </c>
      <c r="AE29" s="184" t="str">
        <f t="shared" si="14"/>
        <v/>
      </c>
      <c r="AF29" s="184">
        <f t="shared" si="26"/>
        <v>0</v>
      </c>
      <c r="AG29" s="186" t="str">
        <f>+MID(別紙①!F16,25,1)</f>
        <v/>
      </c>
      <c r="AH29" s="186" t="str">
        <f t="shared" si="28"/>
        <v/>
      </c>
      <c r="AI29" s="176" t="str">
        <f t="shared" si="16"/>
        <v/>
      </c>
      <c r="AJ29" s="176">
        <f t="shared" si="27"/>
        <v>0</v>
      </c>
      <c r="AL29" s="209" t="s">
        <v>661</v>
      </c>
      <c r="AM29" s="209" t="s">
        <v>662</v>
      </c>
      <c r="AN29" s="209">
        <f t="shared" si="19"/>
        <v>121</v>
      </c>
    </row>
    <row r="30" spans="1:40" ht="13.5" customHeight="1">
      <c r="A30" s="176" t="str">
        <f>+MID(別紙①!F12,26,1)</f>
        <v/>
      </c>
      <c r="B30" s="176" t="str">
        <f t="shared" si="0"/>
        <v/>
      </c>
      <c r="C30" s="176" t="str">
        <f t="shared" si="17"/>
        <v/>
      </c>
      <c r="D30" s="176">
        <f t="shared" si="18"/>
        <v>0</v>
      </c>
      <c r="E30" s="184" t="str">
        <f>+MID(別紙①!G12,26,1)</f>
        <v/>
      </c>
      <c r="F30" s="184" t="str">
        <f t="shared" si="1"/>
        <v/>
      </c>
      <c r="G30" s="184" t="str">
        <f t="shared" si="2"/>
        <v/>
      </c>
      <c r="H30" s="184">
        <f t="shared" si="20"/>
        <v>0</v>
      </c>
      <c r="I30" s="176" t="str">
        <f>+MID(別紙①!F13,26,1)</f>
        <v/>
      </c>
      <c r="J30" s="176" t="str">
        <f t="shared" si="3"/>
        <v/>
      </c>
      <c r="K30" s="176" t="str">
        <f t="shared" si="4"/>
        <v/>
      </c>
      <c r="L30" s="176">
        <f t="shared" si="21"/>
        <v>0</v>
      </c>
      <c r="M30" s="184" t="str">
        <f>+MID(別紙①!G13,26,1)</f>
        <v/>
      </c>
      <c r="N30" s="184" t="str">
        <f t="shared" si="5"/>
        <v/>
      </c>
      <c r="O30" s="184" t="str">
        <f t="shared" si="6"/>
        <v/>
      </c>
      <c r="P30" s="184">
        <f t="shared" si="22"/>
        <v>0</v>
      </c>
      <c r="Q30" s="176" t="str">
        <f>+MID(別紙①!F14,26,1)</f>
        <v/>
      </c>
      <c r="R30" s="176" t="str">
        <f t="shared" si="7"/>
        <v/>
      </c>
      <c r="S30" s="176" t="str">
        <f t="shared" si="8"/>
        <v/>
      </c>
      <c r="T30" s="176">
        <f t="shared" si="23"/>
        <v>0</v>
      </c>
      <c r="U30" s="184" t="str">
        <f>+MID(別紙①!G14,26,1)</f>
        <v/>
      </c>
      <c r="V30" s="184" t="str">
        <f t="shared" si="9"/>
        <v/>
      </c>
      <c r="W30" s="184" t="str">
        <f t="shared" si="10"/>
        <v/>
      </c>
      <c r="X30" s="184">
        <f t="shared" si="24"/>
        <v>0</v>
      </c>
      <c r="Y30" s="185" t="str">
        <f>+MID(別紙①!F15,26,1)</f>
        <v/>
      </c>
      <c r="Z30" s="186" t="str">
        <f t="shared" si="11"/>
        <v/>
      </c>
      <c r="AA30" s="176" t="str">
        <f t="shared" si="12"/>
        <v/>
      </c>
      <c r="AB30" s="176">
        <f t="shared" si="25"/>
        <v>0</v>
      </c>
      <c r="AC30" s="187" t="str">
        <f>+MID(別紙①!G15,26,1)</f>
        <v/>
      </c>
      <c r="AD30" s="187" t="str">
        <f t="shared" si="13"/>
        <v/>
      </c>
      <c r="AE30" s="184" t="str">
        <f t="shared" si="14"/>
        <v/>
      </c>
      <c r="AF30" s="184">
        <f t="shared" si="26"/>
        <v>0</v>
      </c>
      <c r="AG30" s="186" t="str">
        <f>+MID(別紙①!F16,26,1)</f>
        <v/>
      </c>
      <c r="AH30" s="186" t="str">
        <f t="shared" si="28"/>
        <v/>
      </c>
      <c r="AI30" s="176" t="str">
        <f t="shared" si="16"/>
        <v/>
      </c>
      <c r="AJ30" s="176">
        <f t="shared" si="27"/>
        <v>0</v>
      </c>
      <c r="AL30" s="209" t="s">
        <v>663</v>
      </c>
      <c r="AM30" s="209" t="s">
        <v>664</v>
      </c>
      <c r="AN30" s="209">
        <f t="shared" si="19"/>
        <v>122</v>
      </c>
    </row>
    <row r="31" spans="1:40" ht="13.5" customHeight="1">
      <c r="A31" s="176" t="str">
        <f>+MID(別紙①!F12,27,1)</f>
        <v/>
      </c>
      <c r="B31" s="176" t="str">
        <f t="shared" si="0"/>
        <v/>
      </c>
      <c r="C31" s="176" t="str">
        <f t="shared" si="17"/>
        <v/>
      </c>
      <c r="D31" s="176">
        <f t="shared" si="18"/>
        <v>0</v>
      </c>
      <c r="E31" s="184" t="str">
        <f>+MID(別紙①!G12,27,1)</f>
        <v/>
      </c>
      <c r="F31" s="184" t="str">
        <f t="shared" si="1"/>
        <v/>
      </c>
      <c r="G31" s="184" t="str">
        <f t="shared" si="2"/>
        <v/>
      </c>
      <c r="H31" s="184">
        <f t="shared" si="20"/>
        <v>0</v>
      </c>
      <c r="I31" s="176" t="str">
        <f>+MID(別紙①!F13,27,1)</f>
        <v/>
      </c>
      <c r="J31" s="176" t="str">
        <f t="shared" si="3"/>
        <v/>
      </c>
      <c r="K31" s="176" t="str">
        <f t="shared" si="4"/>
        <v/>
      </c>
      <c r="L31" s="176">
        <f t="shared" si="21"/>
        <v>0</v>
      </c>
      <c r="M31" s="184" t="str">
        <f>+MID(別紙①!G13,27,1)</f>
        <v/>
      </c>
      <c r="N31" s="184" t="str">
        <f t="shared" si="5"/>
        <v/>
      </c>
      <c r="O31" s="184" t="str">
        <f t="shared" si="6"/>
        <v/>
      </c>
      <c r="P31" s="184">
        <f t="shared" si="22"/>
        <v>0</v>
      </c>
      <c r="Q31" s="176" t="str">
        <f>+MID(別紙①!F14,27,1)</f>
        <v/>
      </c>
      <c r="R31" s="176" t="str">
        <f t="shared" si="7"/>
        <v/>
      </c>
      <c r="S31" s="176" t="str">
        <f t="shared" si="8"/>
        <v/>
      </c>
      <c r="T31" s="176">
        <f t="shared" si="23"/>
        <v>0</v>
      </c>
      <c r="U31" s="184" t="str">
        <f>+MID(別紙①!G14,27,1)</f>
        <v/>
      </c>
      <c r="V31" s="184" t="str">
        <f t="shared" si="9"/>
        <v/>
      </c>
      <c r="W31" s="184" t="str">
        <f t="shared" si="10"/>
        <v/>
      </c>
      <c r="X31" s="184">
        <f t="shared" si="24"/>
        <v>0</v>
      </c>
      <c r="Y31" s="185" t="str">
        <f>+MID(別紙①!F15,27,1)</f>
        <v/>
      </c>
      <c r="Z31" s="186" t="str">
        <f t="shared" si="11"/>
        <v/>
      </c>
      <c r="AA31" s="176" t="str">
        <f t="shared" si="12"/>
        <v/>
      </c>
      <c r="AB31" s="176">
        <f t="shared" si="25"/>
        <v>0</v>
      </c>
      <c r="AC31" s="187" t="str">
        <f>+MID(別紙①!G15,27,1)</f>
        <v/>
      </c>
      <c r="AD31" s="187" t="str">
        <f t="shared" si="13"/>
        <v/>
      </c>
      <c r="AE31" s="184" t="str">
        <f t="shared" si="14"/>
        <v/>
      </c>
      <c r="AF31" s="184">
        <f t="shared" si="26"/>
        <v>0</v>
      </c>
      <c r="AG31" s="186" t="str">
        <f>+MID(別紙①!F16,27,1)</f>
        <v/>
      </c>
      <c r="AH31" s="186" t="str">
        <f t="shared" si="28"/>
        <v/>
      </c>
      <c r="AI31" s="176" t="str">
        <f t="shared" si="16"/>
        <v/>
      </c>
      <c r="AJ31" s="176">
        <f t="shared" si="27"/>
        <v>0</v>
      </c>
      <c r="AL31" s="209" t="s">
        <v>665</v>
      </c>
      <c r="AM31" s="209" t="s">
        <v>666</v>
      </c>
      <c r="AN31" s="209">
        <f t="shared" si="19"/>
        <v>45</v>
      </c>
    </row>
    <row r="32" spans="1:40" ht="13.5" customHeight="1">
      <c r="A32" s="176" t="str">
        <f>+MID(別紙①!F12,28,1)</f>
        <v/>
      </c>
      <c r="B32" s="176" t="str">
        <f t="shared" si="0"/>
        <v/>
      </c>
      <c r="C32" s="176" t="str">
        <f t="shared" si="17"/>
        <v/>
      </c>
      <c r="D32" s="176">
        <f t="shared" si="18"/>
        <v>0</v>
      </c>
      <c r="E32" s="184" t="str">
        <f>+MID(別紙①!G12,28,1)</f>
        <v/>
      </c>
      <c r="F32" s="184" t="str">
        <f t="shared" si="1"/>
        <v/>
      </c>
      <c r="G32" s="184" t="str">
        <f t="shared" si="2"/>
        <v/>
      </c>
      <c r="H32" s="184">
        <f t="shared" si="20"/>
        <v>0</v>
      </c>
      <c r="I32" s="176" t="str">
        <f>+MID(別紙①!F13,28,1)</f>
        <v/>
      </c>
      <c r="J32" s="176" t="str">
        <f t="shared" si="3"/>
        <v/>
      </c>
      <c r="K32" s="176" t="str">
        <f t="shared" si="4"/>
        <v/>
      </c>
      <c r="L32" s="176">
        <f t="shared" si="21"/>
        <v>0</v>
      </c>
      <c r="M32" s="184" t="str">
        <f>+MID(別紙①!G13,28,1)</f>
        <v/>
      </c>
      <c r="N32" s="184" t="str">
        <f t="shared" si="5"/>
        <v/>
      </c>
      <c r="O32" s="184" t="str">
        <f t="shared" si="6"/>
        <v/>
      </c>
      <c r="P32" s="184">
        <f t="shared" si="22"/>
        <v>0</v>
      </c>
      <c r="Q32" s="176" t="str">
        <f>+MID(別紙①!F14,28,1)</f>
        <v/>
      </c>
      <c r="R32" s="176" t="str">
        <f t="shared" si="7"/>
        <v/>
      </c>
      <c r="S32" s="176" t="str">
        <f t="shared" si="8"/>
        <v/>
      </c>
      <c r="T32" s="176">
        <f t="shared" si="23"/>
        <v>0</v>
      </c>
      <c r="U32" s="184" t="str">
        <f>+MID(別紙①!G14,28,1)</f>
        <v/>
      </c>
      <c r="V32" s="184" t="str">
        <f t="shared" si="9"/>
        <v/>
      </c>
      <c r="W32" s="184" t="str">
        <f t="shared" si="10"/>
        <v/>
      </c>
      <c r="X32" s="184">
        <f t="shared" si="24"/>
        <v>0</v>
      </c>
      <c r="Y32" s="185" t="str">
        <f>+MID(別紙①!F15,28,1)</f>
        <v/>
      </c>
      <c r="Z32" s="186" t="str">
        <f t="shared" si="11"/>
        <v/>
      </c>
      <c r="AA32" s="176" t="str">
        <f t="shared" si="12"/>
        <v/>
      </c>
      <c r="AB32" s="176">
        <f t="shared" si="25"/>
        <v>0</v>
      </c>
      <c r="AC32" s="187" t="str">
        <f>+MID(別紙①!G15,28,1)</f>
        <v/>
      </c>
      <c r="AD32" s="187" t="str">
        <f t="shared" si="13"/>
        <v/>
      </c>
      <c r="AE32" s="184" t="str">
        <f t="shared" si="14"/>
        <v/>
      </c>
      <c r="AF32" s="184">
        <f t="shared" si="26"/>
        <v>0</v>
      </c>
      <c r="AG32" s="186" t="str">
        <f>+MID(別紙①!F16,28,1)</f>
        <v/>
      </c>
      <c r="AH32" s="186" t="str">
        <f t="shared" si="28"/>
        <v/>
      </c>
      <c r="AI32" s="176" t="str">
        <f t="shared" si="16"/>
        <v/>
      </c>
      <c r="AJ32" s="176">
        <f t="shared" si="27"/>
        <v>0</v>
      </c>
      <c r="AL32" s="209" t="s">
        <v>667</v>
      </c>
      <c r="AM32" s="209" t="s">
        <v>668</v>
      </c>
      <c r="AN32" s="209">
        <f t="shared" si="19"/>
        <v>64</v>
      </c>
    </row>
    <row r="33" spans="1:40" ht="13.5" customHeight="1">
      <c r="A33" s="176" t="str">
        <f>+MID(別紙①!F12,29,1)</f>
        <v/>
      </c>
      <c r="B33" s="176" t="str">
        <f t="shared" si="0"/>
        <v/>
      </c>
      <c r="C33" s="176" t="str">
        <f t="shared" si="17"/>
        <v/>
      </c>
      <c r="D33" s="176">
        <f t="shared" si="18"/>
        <v>0</v>
      </c>
      <c r="E33" s="184" t="str">
        <f>+MID(別紙①!G12,29,1)</f>
        <v/>
      </c>
      <c r="F33" s="184" t="str">
        <f t="shared" si="1"/>
        <v/>
      </c>
      <c r="G33" s="184" t="str">
        <f t="shared" si="2"/>
        <v/>
      </c>
      <c r="H33" s="184">
        <f t="shared" si="20"/>
        <v>0</v>
      </c>
      <c r="I33" s="176" t="str">
        <f>+MID(別紙①!F13,29,1)</f>
        <v/>
      </c>
      <c r="J33" s="176" t="str">
        <f t="shared" si="3"/>
        <v/>
      </c>
      <c r="K33" s="176" t="str">
        <f t="shared" si="4"/>
        <v/>
      </c>
      <c r="L33" s="176">
        <f t="shared" si="21"/>
        <v>0</v>
      </c>
      <c r="M33" s="184" t="str">
        <f>+MID(別紙①!G13,29,1)</f>
        <v/>
      </c>
      <c r="N33" s="184" t="str">
        <f t="shared" si="5"/>
        <v/>
      </c>
      <c r="O33" s="184" t="str">
        <f t="shared" si="6"/>
        <v/>
      </c>
      <c r="P33" s="184">
        <f t="shared" si="22"/>
        <v>0</v>
      </c>
      <c r="Q33" s="176" t="str">
        <f>+MID(別紙①!F14,29,1)</f>
        <v/>
      </c>
      <c r="R33" s="176" t="str">
        <f t="shared" si="7"/>
        <v/>
      </c>
      <c r="S33" s="176" t="str">
        <f t="shared" si="8"/>
        <v/>
      </c>
      <c r="T33" s="176">
        <f t="shared" si="23"/>
        <v>0</v>
      </c>
      <c r="U33" s="184" t="str">
        <f>+MID(別紙①!G14,29,1)</f>
        <v/>
      </c>
      <c r="V33" s="184" t="str">
        <f t="shared" si="9"/>
        <v/>
      </c>
      <c r="W33" s="184" t="str">
        <f t="shared" si="10"/>
        <v/>
      </c>
      <c r="X33" s="184">
        <f t="shared" si="24"/>
        <v>0</v>
      </c>
      <c r="Y33" s="185" t="str">
        <f>+MID(別紙①!F15,29,1)</f>
        <v/>
      </c>
      <c r="Z33" s="186" t="str">
        <f t="shared" si="11"/>
        <v/>
      </c>
      <c r="AA33" s="176" t="str">
        <f t="shared" si="12"/>
        <v/>
      </c>
      <c r="AB33" s="176">
        <f t="shared" si="25"/>
        <v>0</v>
      </c>
      <c r="AC33" s="187" t="str">
        <f>+MID(別紙①!G15,29,1)</f>
        <v/>
      </c>
      <c r="AD33" s="187" t="str">
        <f t="shared" si="13"/>
        <v/>
      </c>
      <c r="AE33" s="184" t="str">
        <f t="shared" si="14"/>
        <v/>
      </c>
      <c r="AF33" s="184">
        <f t="shared" si="26"/>
        <v>0</v>
      </c>
      <c r="AG33" s="186" t="str">
        <f>+MID(別紙①!F16,29,1)</f>
        <v/>
      </c>
      <c r="AH33" s="186" t="str">
        <f t="shared" si="28"/>
        <v/>
      </c>
      <c r="AI33" s="176" t="str">
        <f t="shared" si="16"/>
        <v/>
      </c>
      <c r="AJ33" s="176">
        <f t="shared" si="27"/>
        <v>0</v>
      </c>
      <c r="AL33" s="209" t="s">
        <v>669</v>
      </c>
      <c r="AM33" s="209" t="s">
        <v>802</v>
      </c>
      <c r="AN33" s="209">
        <f t="shared" si="19"/>
        <v>35</v>
      </c>
    </row>
    <row r="34" spans="1:40" ht="13.5" customHeight="1">
      <c r="A34" s="176" t="str">
        <f>+MID(別紙①!F12,30,1)</f>
        <v/>
      </c>
      <c r="B34" s="176" t="str">
        <f t="shared" si="0"/>
        <v/>
      </c>
      <c r="C34" s="176" t="str">
        <f t="shared" si="17"/>
        <v/>
      </c>
      <c r="D34" s="176">
        <f t="shared" si="18"/>
        <v>0</v>
      </c>
      <c r="E34" s="184" t="str">
        <f>+MID(別紙①!G12,30,1)</f>
        <v/>
      </c>
      <c r="F34" s="184" t="str">
        <f t="shared" si="1"/>
        <v/>
      </c>
      <c r="G34" s="184" t="str">
        <f t="shared" si="2"/>
        <v/>
      </c>
      <c r="H34" s="184">
        <f t="shared" si="20"/>
        <v>0</v>
      </c>
      <c r="I34" s="176" t="str">
        <f>+MID(別紙①!F13,30,1)</f>
        <v/>
      </c>
      <c r="J34" s="176" t="str">
        <f t="shared" si="3"/>
        <v/>
      </c>
      <c r="K34" s="176" t="str">
        <f t="shared" si="4"/>
        <v/>
      </c>
      <c r="L34" s="176">
        <f t="shared" si="21"/>
        <v>0</v>
      </c>
      <c r="M34" s="184" t="str">
        <f>+MID(別紙①!G13,30,1)</f>
        <v/>
      </c>
      <c r="N34" s="184" t="str">
        <f t="shared" si="5"/>
        <v/>
      </c>
      <c r="O34" s="184" t="str">
        <f t="shared" si="6"/>
        <v/>
      </c>
      <c r="P34" s="184">
        <f t="shared" si="22"/>
        <v>0</v>
      </c>
      <c r="Q34" s="176" t="str">
        <f>+MID(別紙①!F14,30,1)</f>
        <v/>
      </c>
      <c r="R34" s="176" t="str">
        <f t="shared" si="7"/>
        <v/>
      </c>
      <c r="S34" s="176" t="str">
        <f t="shared" si="8"/>
        <v/>
      </c>
      <c r="T34" s="176">
        <f t="shared" si="23"/>
        <v>0</v>
      </c>
      <c r="U34" s="184" t="str">
        <f>+MID(別紙①!G14,30,1)</f>
        <v/>
      </c>
      <c r="V34" s="184" t="str">
        <f t="shared" si="9"/>
        <v/>
      </c>
      <c r="W34" s="184" t="str">
        <f t="shared" si="10"/>
        <v/>
      </c>
      <c r="X34" s="184">
        <f t="shared" si="24"/>
        <v>0</v>
      </c>
      <c r="Y34" s="185" t="str">
        <f>+MID(別紙①!F15,30,1)</f>
        <v/>
      </c>
      <c r="Z34" s="186" t="str">
        <f t="shared" si="11"/>
        <v/>
      </c>
      <c r="AA34" s="176" t="str">
        <f t="shared" si="12"/>
        <v/>
      </c>
      <c r="AB34" s="176">
        <f t="shared" si="25"/>
        <v>0</v>
      </c>
      <c r="AC34" s="187" t="str">
        <f>+MID(別紙①!G15,30,1)</f>
        <v/>
      </c>
      <c r="AD34" s="187" t="str">
        <f t="shared" si="13"/>
        <v/>
      </c>
      <c r="AE34" s="184" t="str">
        <f t="shared" si="14"/>
        <v/>
      </c>
      <c r="AF34" s="184">
        <f t="shared" si="26"/>
        <v>0</v>
      </c>
      <c r="AG34" s="186" t="str">
        <f>+MID(別紙①!F16,30,1)</f>
        <v/>
      </c>
      <c r="AH34" s="186" t="str">
        <f t="shared" si="28"/>
        <v/>
      </c>
      <c r="AI34" s="176" t="str">
        <f t="shared" si="16"/>
        <v/>
      </c>
      <c r="AJ34" s="176">
        <f t="shared" si="27"/>
        <v>0</v>
      </c>
      <c r="AL34" s="209" t="s">
        <v>670</v>
      </c>
      <c r="AM34" s="209" t="s">
        <v>801</v>
      </c>
      <c r="AN34" s="209">
        <f t="shared" si="19"/>
        <v>65</v>
      </c>
    </row>
    <row r="35" spans="1:40" ht="13.5" customHeight="1">
      <c r="A35" s="176" t="str">
        <f>+MID(別紙①!F12,31,1)</f>
        <v/>
      </c>
      <c r="B35" s="176" t="str">
        <f t="shared" si="0"/>
        <v/>
      </c>
      <c r="C35" s="176" t="str">
        <f t="shared" si="17"/>
        <v/>
      </c>
      <c r="D35" s="176">
        <f t="shared" si="18"/>
        <v>0</v>
      </c>
      <c r="E35" s="184" t="str">
        <f>+MID(別紙①!G12,31,1)</f>
        <v/>
      </c>
      <c r="F35" s="184" t="str">
        <f t="shared" si="1"/>
        <v/>
      </c>
      <c r="G35" s="184" t="str">
        <f t="shared" si="2"/>
        <v/>
      </c>
      <c r="H35" s="184">
        <f t="shared" si="20"/>
        <v>0</v>
      </c>
      <c r="I35" s="176" t="str">
        <f>+MID(別紙①!F13,31,1)</f>
        <v/>
      </c>
      <c r="J35" s="176" t="str">
        <f t="shared" si="3"/>
        <v/>
      </c>
      <c r="K35" s="176" t="str">
        <f t="shared" si="4"/>
        <v/>
      </c>
      <c r="L35" s="176">
        <f t="shared" si="21"/>
        <v>0</v>
      </c>
      <c r="M35" s="184" t="str">
        <f>+MID(別紙①!G13,31,1)</f>
        <v/>
      </c>
      <c r="N35" s="184" t="str">
        <f t="shared" si="5"/>
        <v/>
      </c>
      <c r="O35" s="184" t="str">
        <f t="shared" si="6"/>
        <v/>
      </c>
      <c r="P35" s="184">
        <f t="shared" si="22"/>
        <v>0</v>
      </c>
      <c r="Q35" s="176" t="str">
        <f>+MID(別紙①!F14,31,1)</f>
        <v/>
      </c>
      <c r="R35" s="176" t="str">
        <f t="shared" si="7"/>
        <v/>
      </c>
      <c r="S35" s="176" t="str">
        <f t="shared" si="8"/>
        <v/>
      </c>
      <c r="T35" s="176">
        <f t="shared" si="23"/>
        <v>0</v>
      </c>
      <c r="U35" s="184" t="str">
        <f>+MID(別紙①!G14,31,1)</f>
        <v/>
      </c>
      <c r="V35" s="184" t="str">
        <f t="shared" si="9"/>
        <v/>
      </c>
      <c r="W35" s="184" t="str">
        <f t="shared" si="10"/>
        <v/>
      </c>
      <c r="X35" s="184">
        <f t="shared" si="24"/>
        <v>0</v>
      </c>
      <c r="Y35" s="185" t="str">
        <f>+MID(別紙①!F15,31,1)</f>
        <v/>
      </c>
      <c r="Z35" s="186" t="str">
        <f t="shared" si="11"/>
        <v/>
      </c>
      <c r="AA35" s="176" t="str">
        <f t="shared" si="12"/>
        <v/>
      </c>
      <c r="AB35" s="176">
        <f t="shared" si="25"/>
        <v>0</v>
      </c>
      <c r="AC35" s="187" t="str">
        <f>+MID(別紙①!G15,31,1)</f>
        <v/>
      </c>
      <c r="AD35" s="187" t="str">
        <f t="shared" si="13"/>
        <v/>
      </c>
      <c r="AE35" s="184" t="str">
        <f t="shared" si="14"/>
        <v/>
      </c>
      <c r="AF35" s="184">
        <f t="shared" si="26"/>
        <v>0</v>
      </c>
      <c r="AG35" s="186" t="str">
        <f>+MID(別紙①!F16,31,1)</f>
        <v/>
      </c>
      <c r="AH35" s="186" t="str">
        <f t="shared" si="28"/>
        <v/>
      </c>
      <c r="AI35" s="176" t="str">
        <f t="shared" si="16"/>
        <v/>
      </c>
      <c r="AJ35" s="176">
        <f t="shared" si="27"/>
        <v>0</v>
      </c>
      <c r="AL35" s="209" t="s">
        <v>671</v>
      </c>
      <c r="AM35" s="209" t="s">
        <v>616</v>
      </c>
      <c r="AN35" s="209">
        <f t="shared" si="19"/>
        <v>66</v>
      </c>
    </row>
    <row r="36" spans="1:40" ht="13.5" customHeight="1">
      <c r="A36" s="176" t="str">
        <f>+MID(別紙①!F12,32,1)</f>
        <v/>
      </c>
      <c r="B36" s="176" t="str">
        <f t="shared" si="0"/>
        <v/>
      </c>
      <c r="C36" s="176" t="str">
        <f t="shared" si="17"/>
        <v/>
      </c>
      <c r="D36" s="218">
        <f t="shared" si="18"/>
        <v>0</v>
      </c>
      <c r="E36" s="184" t="str">
        <f>+MID(別紙①!G12,32,1)</f>
        <v/>
      </c>
      <c r="F36" s="184" t="str">
        <f t="shared" si="1"/>
        <v/>
      </c>
      <c r="G36" s="184" t="str">
        <f t="shared" si="2"/>
        <v/>
      </c>
      <c r="H36" s="219">
        <f t="shared" si="20"/>
        <v>0</v>
      </c>
      <c r="I36" s="176" t="str">
        <f>+MID(別紙①!F13,32,1)</f>
        <v/>
      </c>
      <c r="J36" s="176" t="str">
        <f t="shared" si="3"/>
        <v/>
      </c>
      <c r="K36" s="176" t="str">
        <f t="shared" si="4"/>
        <v/>
      </c>
      <c r="L36" s="218">
        <f t="shared" si="21"/>
        <v>0</v>
      </c>
      <c r="M36" s="184" t="str">
        <f>+MID(別紙①!G13,32,1)</f>
        <v/>
      </c>
      <c r="N36" s="184" t="str">
        <f t="shared" si="5"/>
        <v/>
      </c>
      <c r="O36" s="184" t="str">
        <f t="shared" si="6"/>
        <v/>
      </c>
      <c r="P36" s="219">
        <f t="shared" si="22"/>
        <v>0</v>
      </c>
      <c r="Q36" s="176" t="str">
        <f>+MID(別紙①!F14,32,1)</f>
        <v/>
      </c>
      <c r="R36" s="176" t="str">
        <f t="shared" si="7"/>
        <v/>
      </c>
      <c r="S36" s="176" t="str">
        <f t="shared" si="8"/>
        <v/>
      </c>
      <c r="T36" s="218">
        <f t="shared" si="23"/>
        <v>0</v>
      </c>
      <c r="U36" s="184" t="str">
        <f>+MID(別紙①!G14,32,1)</f>
        <v/>
      </c>
      <c r="V36" s="184" t="str">
        <f t="shared" si="9"/>
        <v/>
      </c>
      <c r="W36" s="184" t="str">
        <f t="shared" si="10"/>
        <v/>
      </c>
      <c r="X36" s="219">
        <f t="shared" si="24"/>
        <v>0</v>
      </c>
      <c r="Y36" s="185" t="str">
        <f>+MID(別紙①!F15,32,1)</f>
        <v/>
      </c>
      <c r="Z36" s="186" t="str">
        <f t="shared" si="11"/>
        <v/>
      </c>
      <c r="AA36" s="176" t="str">
        <f t="shared" si="12"/>
        <v/>
      </c>
      <c r="AB36" s="218">
        <f t="shared" si="25"/>
        <v>0</v>
      </c>
      <c r="AC36" s="187" t="str">
        <f>+MID(別紙①!G15,32,1)</f>
        <v/>
      </c>
      <c r="AD36" s="187" t="str">
        <f t="shared" si="13"/>
        <v/>
      </c>
      <c r="AE36" s="184" t="str">
        <f t="shared" si="14"/>
        <v/>
      </c>
      <c r="AF36" s="219">
        <f t="shared" si="26"/>
        <v>0</v>
      </c>
      <c r="AG36" s="186" t="str">
        <f>+MID(別紙①!F16,32,1)</f>
        <v/>
      </c>
      <c r="AH36" s="186" t="str">
        <f t="shared" si="28"/>
        <v/>
      </c>
      <c r="AI36" s="176" t="str">
        <f t="shared" si="16"/>
        <v/>
      </c>
      <c r="AJ36" s="218">
        <f t="shared" si="27"/>
        <v>0</v>
      </c>
      <c r="AL36" s="209" t="s">
        <v>672</v>
      </c>
      <c r="AM36" s="209" t="s">
        <v>618</v>
      </c>
      <c r="AN36" s="209">
        <f t="shared" si="19"/>
        <v>67</v>
      </c>
    </row>
    <row r="37" spans="1:40" ht="13.5" customHeight="1">
      <c r="D37" s="209">
        <f>SUM(D5:D36)</f>
        <v>0</v>
      </c>
      <c r="H37" s="209">
        <f>SUM(H5:H36)</f>
        <v>0</v>
      </c>
      <c r="L37" s="209">
        <f>SUM(L5:L36)</f>
        <v>0</v>
      </c>
      <c r="M37" s="175"/>
      <c r="N37" s="175"/>
      <c r="O37" s="175"/>
      <c r="P37" s="209">
        <f>SUM(P5:P36)</f>
        <v>0</v>
      </c>
      <c r="Q37" s="175"/>
      <c r="R37" s="175"/>
      <c r="T37" s="209">
        <f>SUM(T5:T36)</f>
        <v>0</v>
      </c>
      <c r="X37" s="209">
        <f>SUM(X5:X36)</f>
        <v>0</v>
      </c>
      <c r="Y37" s="188"/>
      <c r="Z37" s="188"/>
      <c r="AA37" s="188"/>
      <c r="AB37" s="186">
        <f>SUM(AB5:AB36)</f>
        <v>0</v>
      </c>
      <c r="AC37" s="188"/>
      <c r="AD37" s="188"/>
      <c r="AE37" s="188"/>
      <c r="AF37" s="186">
        <f>SUM(AF5:AF36)</f>
        <v>0</v>
      </c>
      <c r="AG37" s="188"/>
      <c r="AH37" s="188"/>
      <c r="AI37" s="188"/>
      <c r="AJ37" s="186">
        <f>SUM(AJ5:AJ36)</f>
        <v>0</v>
      </c>
      <c r="AL37" s="209" t="s">
        <v>673</v>
      </c>
      <c r="AM37" s="209" t="s">
        <v>620</v>
      </c>
      <c r="AN37" s="209">
        <f t="shared" si="19"/>
        <v>68</v>
      </c>
    </row>
    <row r="38" spans="1:40" ht="13.5" customHeight="1">
      <c r="AL38" s="209" t="s">
        <v>674</v>
      </c>
      <c r="AM38" s="209" t="s">
        <v>622</v>
      </c>
      <c r="AN38" s="209">
        <f t="shared" ref="AN38:AN47" si="29">IFERROR(CODE(AL38),"")</f>
        <v>69</v>
      </c>
    </row>
    <row r="39" spans="1:40" ht="13.5" customHeight="1">
      <c r="A39" s="182" t="s">
        <v>1002</v>
      </c>
      <c r="B39" s="182" t="s">
        <v>1003</v>
      </c>
      <c r="C39" s="182" t="s">
        <v>874</v>
      </c>
      <c r="D39" s="182" t="s">
        <v>875</v>
      </c>
      <c r="E39" s="182" t="s">
        <v>1004</v>
      </c>
      <c r="F39" s="182" t="s">
        <v>807</v>
      </c>
      <c r="G39" s="182" t="s">
        <v>876</v>
      </c>
      <c r="H39" s="182" t="s">
        <v>877</v>
      </c>
      <c r="I39" s="182" t="s">
        <v>1005</v>
      </c>
      <c r="J39" s="182" t="s">
        <v>808</v>
      </c>
      <c r="K39" s="182" t="s">
        <v>878</v>
      </c>
      <c r="L39" s="182" t="s">
        <v>879</v>
      </c>
      <c r="M39" s="182" t="s">
        <v>1006</v>
      </c>
      <c r="N39" s="182" t="s">
        <v>809</v>
      </c>
      <c r="O39" s="182" t="s">
        <v>880</v>
      </c>
      <c r="P39" s="182" t="s">
        <v>881</v>
      </c>
      <c r="Q39" s="182" t="s">
        <v>1007</v>
      </c>
      <c r="R39" s="182" t="s">
        <v>810</v>
      </c>
      <c r="S39" s="182" t="s">
        <v>882</v>
      </c>
      <c r="T39" s="182" t="s">
        <v>883</v>
      </c>
      <c r="U39" s="182" t="s">
        <v>811</v>
      </c>
      <c r="V39" s="182" t="s">
        <v>812</v>
      </c>
      <c r="W39" s="182" t="s">
        <v>884</v>
      </c>
      <c r="X39" s="182" t="s">
        <v>885</v>
      </c>
      <c r="Y39" s="183" t="s">
        <v>813</v>
      </c>
      <c r="Z39" s="183" t="s">
        <v>814</v>
      </c>
      <c r="AA39" s="183" t="s">
        <v>886</v>
      </c>
      <c r="AB39" s="183" t="s">
        <v>887</v>
      </c>
      <c r="AC39" s="183" t="s">
        <v>815</v>
      </c>
      <c r="AD39" s="183" t="s">
        <v>816</v>
      </c>
      <c r="AE39" s="183" t="s">
        <v>888</v>
      </c>
      <c r="AF39" s="183" t="s">
        <v>889</v>
      </c>
      <c r="AG39" s="183" t="s">
        <v>817</v>
      </c>
      <c r="AH39" s="183" t="s">
        <v>818</v>
      </c>
      <c r="AI39" s="183" t="s">
        <v>890</v>
      </c>
      <c r="AJ39" s="183" t="s">
        <v>891</v>
      </c>
      <c r="AL39" s="209" t="s">
        <v>675</v>
      </c>
      <c r="AM39" s="209" t="s">
        <v>624</v>
      </c>
      <c r="AN39" s="209">
        <f t="shared" si="29"/>
        <v>70</v>
      </c>
    </row>
    <row r="40" spans="1:40" ht="13.5" customHeight="1">
      <c r="A40" s="176" t="str">
        <f>+LEFT(別紙①!G16,1)</f>
        <v/>
      </c>
      <c r="B40" s="176" t="str">
        <f t="shared" ref="B40:B71" si="30">IFERROR((VLOOKUP(A40,$AL$5:$AM$72,2,FALSE)),"")</f>
        <v/>
      </c>
      <c r="C40" s="176" t="str">
        <f>IFERROR(CODE(A40),"")</f>
        <v/>
      </c>
      <c r="D40" s="176">
        <f>IF(C40="",0,IF(OR(AND(C40&lt;=122,C40&gt;=97),AND(C40&lt;=90,C40&gt;=65),AND(C40&lt;=57,C40&gt;=48),C40=45,C40=46,C40=64,C40=95,C40=36,C40=35),0,1))</f>
        <v>0</v>
      </c>
      <c r="E40" s="184" t="str">
        <f>+LEFT(別紙①!F17,1)</f>
        <v/>
      </c>
      <c r="F40" s="184" t="str">
        <f t="shared" ref="F40:F71" si="31">IFERROR((VLOOKUP(E40,$AL$5:$AM$72,2,FALSE)),"")</f>
        <v/>
      </c>
      <c r="G40" s="184" t="str">
        <f t="shared" ref="G40:G71" si="32">IFERROR(CODE(E40),"")</f>
        <v/>
      </c>
      <c r="H40" s="184">
        <f>IF(G40="",0,IF(OR(AND(G40&lt;=122,G40&gt;=97),AND(G40&lt;=90,G40&gt;=65),AND(G40&lt;=57,G40&gt;=48),G40=45,G40=46,G40=64,G40=95,G40=36,G40=35),0,1))</f>
        <v>0</v>
      </c>
      <c r="I40" s="176" t="str">
        <f>+LEFT(別紙①!G17,1)</f>
        <v/>
      </c>
      <c r="J40" s="176" t="str">
        <f t="shared" ref="J40:J71" si="33">IFERROR((VLOOKUP(I40,$AL$5:$AM$72,2,FALSE)),"")</f>
        <v/>
      </c>
      <c r="K40" s="176" t="str">
        <f t="shared" ref="K40:K71" si="34">IFERROR(CODE(I40),"")</f>
        <v/>
      </c>
      <c r="L40" s="176">
        <f>IF(K40="",0,IF(OR(AND(K40&lt;=122,K40&gt;=97),AND(K40&lt;=90,K40&gt;=65),AND(K40&lt;=57,K40&gt;=48),K40=45,K40=46,K40=64,K40=95,K40=36,K40=35),0,1))</f>
        <v>0</v>
      </c>
      <c r="M40" s="184" t="str">
        <f>+LEFT(別紙①!F18,1)</f>
        <v/>
      </c>
      <c r="N40" s="184" t="str">
        <f t="shared" ref="N40:N71" si="35">IFERROR((VLOOKUP(M40,$AL$5:$AM$72,2,FALSE)),"")</f>
        <v/>
      </c>
      <c r="O40" s="184" t="str">
        <f t="shared" ref="O40:O71" si="36">IFERROR(CODE(M40),"")</f>
        <v/>
      </c>
      <c r="P40" s="184">
        <f>IF(O40="",0,IF(OR(AND(O40&lt;=122,O40&gt;=97),AND(O40&lt;=90,O40&gt;=65),AND(O40&lt;=57,O40&gt;=48),O40=45,O40=46,O40=64,O40=95,O40=36,O40=35),0,1))</f>
        <v>0</v>
      </c>
      <c r="Q40" s="176" t="str">
        <f>+LEFT(別紙①!G18,1)</f>
        <v/>
      </c>
      <c r="R40" s="176" t="str">
        <f t="shared" ref="R40:R71" si="37">IFERROR((VLOOKUP(Q40,$AL$5:$AM$72,2,FALSE)),"")</f>
        <v/>
      </c>
      <c r="S40" s="176" t="str">
        <f t="shared" ref="S40:S71" si="38">IFERROR(CODE(Q40),"")</f>
        <v/>
      </c>
      <c r="T40" s="176">
        <f>IF(S40="",0,IF(OR(AND(S40&lt;=122,S40&gt;=97),AND(S40&lt;=90,S40&gt;=65),AND(S40&lt;=57,S40&gt;=48),S40=45,S40=46,S40=64,S40=95,S40=36,S40=35),0,1))</f>
        <v>0</v>
      </c>
      <c r="U40" s="184" t="str">
        <f>+LEFT(別紙①!F19,1)</f>
        <v/>
      </c>
      <c r="V40" s="184" t="str">
        <f t="shared" ref="V40:V71" si="39">IFERROR((VLOOKUP(U40,$AL$5:$AM$72,2,FALSE)),"")</f>
        <v/>
      </c>
      <c r="W40" s="184" t="str">
        <f t="shared" ref="W40:W71" si="40">IFERROR(CODE(U40),"")</f>
        <v/>
      </c>
      <c r="X40" s="184">
        <f>IF(W40="",0,IF(OR(AND(W40&lt;=122,W40&gt;=97),AND(W40&lt;=90,W40&gt;=65),AND(W40&lt;=57,W40&gt;=48),W40=45,W40=46,W40=64,W40=95,W40=36,W40=35),0,1))</f>
        <v>0</v>
      </c>
      <c r="Y40" s="185" t="str">
        <f>+LEFT(別紙①!G19,1)</f>
        <v/>
      </c>
      <c r="Z40" s="186" t="str">
        <f t="shared" ref="Z40:Z71" si="41">IFERROR((VLOOKUP(Y40,$AL$5:$AM$72,2,FALSE)),"")</f>
        <v/>
      </c>
      <c r="AA40" s="176" t="str">
        <f t="shared" ref="AA40:AA71" si="42">IFERROR(CODE(Y40),"")</f>
        <v/>
      </c>
      <c r="AB40" s="176">
        <f>IF(AA40="",0,IF(OR(AND(AA40&lt;=122,AA40&gt;=97),AND(AA40&lt;=90,AA40&gt;=65),AND(AA40&lt;=57,AA40&gt;=48),AA40=45,AA40=46,AA40=64,AA40=95,AA40=36,AA40=35),0,1))</f>
        <v>0</v>
      </c>
      <c r="AC40" s="187" t="str">
        <f>+LEFT(別紙①!F20,1)</f>
        <v/>
      </c>
      <c r="AD40" s="187" t="str">
        <f t="shared" ref="AD40:AD71" si="43">IFERROR((VLOOKUP(AC40,$AL$5:$AM$72,2,FALSE)),"")</f>
        <v/>
      </c>
      <c r="AE40" s="184" t="str">
        <f t="shared" ref="AE40:AE71" si="44">IFERROR(CODE(AC40),"")</f>
        <v/>
      </c>
      <c r="AF40" s="184">
        <f>IF(AE40="",0,IF(OR(AND(AE40&lt;=122,AE40&gt;=97),AND(AE40&lt;=90,AE40&gt;=65),AND(AE40&lt;=57,AE40&gt;=48),AE40=45,AE40=46,AE40=64,AE40=95,AE40=36,AE40=35),0,1))</f>
        <v>0</v>
      </c>
      <c r="AG40" s="186" t="str">
        <f>+LEFT(別紙①!G20,1)</f>
        <v/>
      </c>
      <c r="AH40" s="186" t="str">
        <f t="shared" ref="AH40:AH59" si="45">IFERROR((VLOOKUP(AG40,$AL$5:$AM$72,2,FALSE)),"")</f>
        <v/>
      </c>
      <c r="AI40" s="176" t="str">
        <f t="shared" ref="AI40:AI71" si="46">IFERROR(CODE(AG40),"")</f>
        <v/>
      </c>
      <c r="AJ40" s="176">
        <f>IF(AI40="",0,IF(OR(AND(AI40&lt;=122,AI40&gt;=97),AND(AI40&lt;=90,AI40&gt;=65),AND(AI40&lt;=57,AI40&gt;=48),AI40=45,AI40=46,AI40=64,AI40=95,AI40=36,AI40=35),0,1))</f>
        <v>0</v>
      </c>
      <c r="AL40" s="209" t="s">
        <v>676</v>
      </c>
      <c r="AM40" s="209" t="s">
        <v>626</v>
      </c>
      <c r="AN40" s="209">
        <f t="shared" si="29"/>
        <v>71</v>
      </c>
    </row>
    <row r="41" spans="1:40" ht="13.5" customHeight="1">
      <c r="A41" s="176" t="str">
        <f>+MID(別紙①!G16,2,1)</f>
        <v/>
      </c>
      <c r="B41" s="176" t="str">
        <f t="shared" si="30"/>
        <v/>
      </c>
      <c r="C41" s="176" t="str">
        <f t="shared" ref="C41:C71" si="47">IFERROR(CODE(A41),"")</f>
        <v/>
      </c>
      <c r="D41" s="176">
        <f t="shared" ref="D41:D71" si="48">IF(C41="",0,IF(OR(AND(C41&lt;=122,C41&gt;=97),AND(C41&lt;=90,C41&gt;=65),AND(C41&lt;=57,C41&gt;=48),C41=45,C41=46,C41=64,C41=95,C41=36,C41=35),0,1))</f>
        <v>0</v>
      </c>
      <c r="E41" s="184" t="str">
        <f>+MID(別紙①!F17,2,1)</f>
        <v/>
      </c>
      <c r="F41" s="184" t="str">
        <f t="shared" si="31"/>
        <v/>
      </c>
      <c r="G41" s="184" t="str">
        <f t="shared" si="32"/>
        <v/>
      </c>
      <c r="H41" s="184">
        <f>IF(G41="",0,IF(OR(AND(G41&lt;=122,G41&gt;=97),AND(G41&lt;=90,G41&gt;=65),AND(G41&lt;=57,G41&gt;=48),G41=45,G41=46,G41=64,G41=95,G41=36,G41=35),0,1))</f>
        <v>0</v>
      </c>
      <c r="I41" s="176" t="str">
        <f>+MID(別紙①!G17,2,1)</f>
        <v/>
      </c>
      <c r="J41" s="176" t="str">
        <f t="shared" si="33"/>
        <v/>
      </c>
      <c r="K41" s="176" t="str">
        <f t="shared" si="34"/>
        <v/>
      </c>
      <c r="L41" s="176">
        <f>IF(K41="",0,IF(OR(AND(K41&lt;=122,K41&gt;=97),AND(K41&lt;=90,K41&gt;=65),AND(K41&lt;=57,K41&gt;=48),K41=45,K41=46,K41=64,K41=95,K41=36,K41=35),0,1))</f>
        <v>0</v>
      </c>
      <c r="M41" s="184" t="str">
        <f>+MID(別紙①!F18,2,1)</f>
        <v/>
      </c>
      <c r="N41" s="184" t="str">
        <f t="shared" si="35"/>
        <v/>
      </c>
      <c r="O41" s="184" t="str">
        <f t="shared" si="36"/>
        <v/>
      </c>
      <c r="P41" s="184">
        <f>IF(O41="",0,IF(OR(AND(O41&lt;=122,O41&gt;=97),AND(O41&lt;=90,O41&gt;=65),AND(O41&lt;=57,O41&gt;=48),O41=45,O41=46,O41=64,O41=95,O41=36,O41=35),0,1))</f>
        <v>0</v>
      </c>
      <c r="Q41" s="176" t="str">
        <f>+MID(別紙①!G18,2,1)</f>
        <v/>
      </c>
      <c r="R41" s="176" t="str">
        <f t="shared" si="37"/>
        <v/>
      </c>
      <c r="S41" s="176" t="str">
        <f t="shared" si="38"/>
        <v/>
      </c>
      <c r="T41" s="176">
        <f>IF(S41="",0,IF(OR(AND(S41&lt;=122,S41&gt;=97),AND(S41&lt;=90,S41&gt;=65),AND(S41&lt;=57,S41&gt;=48),S41=45,S41=46,S41=64,S41=95,S41=36,S41=35),0,1))</f>
        <v>0</v>
      </c>
      <c r="U41" s="184" t="str">
        <f>+MID(別紙①!F19,2,1)</f>
        <v/>
      </c>
      <c r="V41" s="184" t="str">
        <f t="shared" si="39"/>
        <v/>
      </c>
      <c r="W41" s="184" t="str">
        <f t="shared" si="40"/>
        <v/>
      </c>
      <c r="X41" s="184">
        <f>IF(W41="",0,IF(OR(AND(W41&lt;=122,W41&gt;=97),AND(W41&lt;=90,W41&gt;=65),AND(W41&lt;=57,W41&gt;=48),W41=45,W41=46,W41=64,W41=95,W41=36,W41=35),0,1))</f>
        <v>0</v>
      </c>
      <c r="Y41" s="185" t="str">
        <f>+MID(別紙①!G19,2,1)</f>
        <v/>
      </c>
      <c r="Z41" s="186" t="str">
        <f t="shared" si="41"/>
        <v/>
      </c>
      <c r="AA41" s="176" t="str">
        <f t="shared" si="42"/>
        <v/>
      </c>
      <c r="AB41" s="176">
        <f>IF(AA41="",0,IF(OR(AND(AA41&lt;=122,AA41&gt;=97),AND(AA41&lt;=90,AA41&gt;=65),AND(AA41&lt;=57,AA41&gt;=48),AA41=45,AA41=46,AA41=64,AA41=95,AA41=36,AA41=35),0,1))</f>
        <v>0</v>
      </c>
      <c r="AC41" s="187" t="str">
        <f>+MID(別紙①!F20,2,1)</f>
        <v/>
      </c>
      <c r="AD41" s="187" t="str">
        <f t="shared" si="43"/>
        <v/>
      </c>
      <c r="AE41" s="184" t="str">
        <f t="shared" si="44"/>
        <v/>
      </c>
      <c r="AF41" s="184">
        <f>IF(AE41="",0,IF(OR(AND(AE41&lt;=122,AE41&gt;=97),AND(AE41&lt;=90,AE41&gt;=65),AND(AE41&lt;=57,AE41&gt;=48),AE41=45,AE41=46,AE41=64,AE41=95,AE41=36,AE41=35),0,1))</f>
        <v>0</v>
      </c>
      <c r="AG41" s="186" t="str">
        <f>+MID(別紙①!G20,2,1)</f>
        <v/>
      </c>
      <c r="AH41" s="186" t="str">
        <f t="shared" si="45"/>
        <v/>
      </c>
      <c r="AI41" s="176" t="str">
        <f t="shared" si="46"/>
        <v/>
      </c>
      <c r="AJ41" s="176">
        <f>IF(AI41="",0,IF(OR(AND(AI41&lt;=122,AI41&gt;=97),AND(AI41&lt;=90,AI41&gt;=65),AND(AI41&lt;=57,AI41&gt;=48),AI41=45,AI41=46,AI41=64,AI41=95,AI41=36,AI41=35),0,1))</f>
        <v>0</v>
      </c>
      <c r="AL41" s="209" t="s">
        <v>677</v>
      </c>
      <c r="AM41" s="209" t="s">
        <v>628</v>
      </c>
      <c r="AN41" s="209">
        <f t="shared" si="29"/>
        <v>72</v>
      </c>
    </row>
    <row r="42" spans="1:40" ht="13.5" customHeight="1">
      <c r="A42" s="176" t="str">
        <f>+MID(別紙①!G16,3,1)</f>
        <v/>
      </c>
      <c r="B42" s="176" t="str">
        <f t="shared" si="30"/>
        <v/>
      </c>
      <c r="C42" s="176" t="str">
        <f t="shared" si="47"/>
        <v/>
      </c>
      <c r="D42" s="176">
        <f t="shared" si="48"/>
        <v>0</v>
      </c>
      <c r="E42" s="184" t="str">
        <f>+MID(別紙①!F17,3,1)</f>
        <v/>
      </c>
      <c r="F42" s="184" t="str">
        <f t="shared" si="31"/>
        <v/>
      </c>
      <c r="G42" s="184" t="str">
        <f t="shared" si="32"/>
        <v/>
      </c>
      <c r="H42" s="184">
        <f t="shared" ref="H42:H71" si="49">IF(G42="",0,IF(OR(AND(G42&lt;=122,G42&gt;=97),AND(G42&lt;=90,G42&gt;=65),AND(G42&lt;=57,G42&gt;=48),G42=45,G42=46,G42=64,G42=95,G42=36,G42=35),0,1))</f>
        <v>0</v>
      </c>
      <c r="I42" s="176" t="str">
        <f>+MID(別紙①!G17,3,1)</f>
        <v/>
      </c>
      <c r="J42" s="176" t="str">
        <f t="shared" si="33"/>
        <v/>
      </c>
      <c r="K42" s="176" t="str">
        <f t="shared" si="34"/>
        <v/>
      </c>
      <c r="L42" s="176">
        <f t="shared" ref="L42:L71" si="50">IF(K42="",0,IF(OR(AND(K42&lt;=122,K42&gt;=97),AND(K42&lt;=90,K42&gt;=65),AND(K42&lt;=57,K42&gt;=48),K42=45,K42=46,K42=64,K42=95,K42=36,K42=35),0,1))</f>
        <v>0</v>
      </c>
      <c r="M42" s="184" t="str">
        <f>+MID(別紙①!F18,3,1)</f>
        <v/>
      </c>
      <c r="N42" s="184" t="str">
        <f t="shared" si="35"/>
        <v/>
      </c>
      <c r="O42" s="184" t="str">
        <f t="shared" si="36"/>
        <v/>
      </c>
      <c r="P42" s="184">
        <f t="shared" ref="P42:P71" si="51">IF(O42="",0,IF(OR(AND(O42&lt;=122,O42&gt;=97),AND(O42&lt;=90,O42&gt;=65),AND(O42&lt;=57,O42&gt;=48),O42=45,O42=46,O42=64,O42=95,O42=36,O42=35),0,1))</f>
        <v>0</v>
      </c>
      <c r="Q42" s="176" t="str">
        <f>+MID(別紙①!G18,3,1)</f>
        <v/>
      </c>
      <c r="R42" s="176" t="str">
        <f t="shared" si="37"/>
        <v/>
      </c>
      <c r="S42" s="176" t="str">
        <f t="shared" si="38"/>
        <v/>
      </c>
      <c r="T42" s="176">
        <f t="shared" ref="T42:T71" si="52">IF(S42="",0,IF(OR(AND(S42&lt;=122,S42&gt;=97),AND(S42&lt;=90,S42&gt;=65),AND(S42&lt;=57,S42&gt;=48),S42=45,S42=46,S42=64,S42=95,S42=36,S42=35),0,1))</f>
        <v>0</v>
      </c>
      <c r="U42" s="184" t="str">
        <f>+MID(別紙①!F19,3,1)</f>
        <v/>
      </c>
      <c r="V42" s="184" t="str">
        <f t="shared" si="39"/>
        <v/>
      </c>
      <c r="W42" s="184" t="str">
        <f t="shared" si="40"/>
        <v/>
      </c>
      <c r="X42" s="184">
        <f t="shared" ref="X42:X71" si="53">IF(W42="",0,IF(OR(AND(W42&lt;=122,W42&gt;=97),AND(W42&lt;=90,W42&gt;=65),AND(W42&lt;=57,W42&gt;=48),W42=45,W42=46,W42=64,W42=95,W42=36,W42=35),0,1))</f>
        <v>0</v>
      </c>
      <c r="Y42" s="185" t="str">
        <f>+MID(別紙①!G19,3,1)</f>
        <v/>
      </c>
      <c r="Z42" s="186" t="str">
        <f t="shared" si="41"/>
        <v/>
      </c>
      <c r="AA42" s="176" t="str">
        <f t="shared" si="42"/>
        <v/>
      </c>
      <c r="AB42" s="176">
        <f t="shared" ref="AB42:AB71" si="54">IF(AA42="",0,IF(OR(AND(AA42&lt;=122,AA42&gt;=97),AND(AA42&lt;=90,AA42&gt;=65),AND(AA42&lt;=57,AA42&gt;=48),AA42=45,AA42=46,AA42=64,AA42=95,AA42=36,AA42=35),0,1))</f>
        <v>0</v>
      </c>
      <c r="AC42" s="187" t="str">
        <f>+MID(別紙①!F20,3,1)</f>
        <v/>
      </c>
      <c r="AD42" s="187" t="str">
        <f t="shared" si="43"/>
        <v/>
      </c>
      <c r="AE42" s="184" t="str">
        <f t="shared" si="44"/>
        <v/>
      </c>
      <c r="AF42" s="184">
        <f t="shared" ref="AF42:AF71" si="55">IF(AE42="",0,IF(OR(AND(AE42&lt;=122,AE42&gt;=97),AND(AE42&lt;=90,AE42&gt;=65),AND(AE42&lt;=57,AE42&gt;=48),AE42=45,AE42=46,AE42=64,AE42=95,AE42=36,AE42=35),0,1))</f>
        <v>0</v>
      </c>
      <c r="AG42" s="186" t="str">
        <f>+MID(別紙①!G20,3,1)</f>
        <v/>
      </c>
      <c r="AH42" s="186" t="str">
        <f t="shared" si="45"/>
        <v/>
      </c>
      <c r="AI42" s="176" t="str">
        <f t="shared" si="46"/>
        <v/>
      </c>
      <c r="AJ42" s="176">
        <f t="shared" ref="AJ42:AJ71" si="56">IF(AI42="",0,IF(OR(AND(AI42&lt;=122,AI42&gt;=97),AND(AI42&lt;=90,AI42&gt;=65),AND(AI42&lt;=57,AI42&gt;=48),AI42=45,AI42=46,AI42=64,AI42=95,AI42=36,AI42=35),0,1))</f>
        <v>0</v>
      </c>
      <c r="AL42" s="209" t="s">
        <v>678</v>
      </c>
      <c r="AM42" s="209" t="s">
        <v>630</v>
      </c>
      <c r="AN42" s="209">
        <f t="shared" si="29"/>
        <v>73</v>
      </c>
    </row>
    <row r="43" spans="1:40" ht="13.5" customHeight="1">
      <c r="A43" s="176" t="str">
        <f>+MID(別紙①!G16,4,1)</f>
        <v/>
      </c>
      <c r="B43" s="176" t="str">
        <f t="shared" si="30"/>
        <v/>
      </c>
      <c r="C43" s="176" t="str">
        <f t="shared" si="47"/>
        <v/>
      </c>
      <c r="D43" s="176">
        <f t="shared" si="48"/>
        <v>0</v>
      </c>
      <c r="E43" s="184" t="str">
        <f>+MID(別紙①!F17,4,1)</f>
        <v/>
      </c>
      <c r="F43" s="184" t="str">
        <f t="shared" si="31"/>
        <v/>
      </c>
      <c r="G43" s="184" t="str">
        <f t="shared" si="32"/>
        <v/>
      </c>
      <c r="H43" s="184">
        <f t="shared" si="49"/>
        <v>0</v>
      </c>
      <c r="I43" s="176" t="str">
        <f>+MID(別紙①!G17,4,1)</f>
        <v/>
      </c>
      <c r="J43" s="176" t="str">
        <f t="shared" si="33"/>
        <v/>
      </c>
      <c r="K43" s="176" t="str">
        <f t="shared" si="34"/>
        <v/>
      </c>
      <c r="L43" s="176">
        <f t="shared" si="50"/>
        <v>0</v>
      </c>
      <c r="M43" s="184" t="str">
        <f>+MID(別紙①!F18,4,1)</f>
        <v/>
      </c>
      <c r="N43" s="184" t="str">
        <f t="shared" si="35"/>
        <v/>
      </c>
      <c r="O43" s="184" t="str">
        <f t="shared" si="36"/>
        <v/>
      </c>
      <c r="P43" s="184">
        <f t="shared" si="51"/>
        <v>0</v>
      </c>
      <c r="Q43" s="176" t="str">
        <f>+MID(別紙①!G18,4,1)</f>
        <v/>
      </c>
      <c r="R43" s="176" t="str">
        <f t="shared" si="37"/>
        <v/>
      </c>
      <c r="S43" s="176" t="str">
        <f t="shared" si="38"/>
        <v/>
      </c>
      <c r="T43" s="176">
        <f t="shared" si="52"/>
        <v>0</v>
      </c>
      <c r="U43" s="184" t="str">
        <f>+MID(別紙①!F19,4,1)</f>
        <v/>
      </c>
      <c r="V43" s="184" t="str">
        <f t="shared" si="39"/>
        <v/>
      </c>
      <c r="W43" s="184" t="str">
        <f t="shared" si="40"/>
        <v/>
      </c>
      <c r="X43" s="184">
        <f t="shared" si="53"/>
        <v>0</v>
      </c>
      <c r="Y43" s="185" t="str">
        <f>+MID(別紙①!G19,4,1)</f>
        <v/>
      </c>
      <c r="Z43" s="186" t="str">
        <f t="shared" si="41"/>
        <v/>
      </c>
      <c r="AA43" s="176" t="str">
        <f t="shared" si="42"/>
        <v/>
      </c>
      <c r="AB43" s="176">
        <f t="shared" si="54"/>
        <v>0</v>
      </c>
      <c r="AC43" s="187" t="str">
        <f>+MID(別紙①!F20,4,1)</f>
        <v/>
      </c>
      <c r="AD43" s="187" t="str">
        <f t="shared" si="43"/>
        <v/>
      </c>
      <c r="AE43" s="184" t="str">
        <f t="shared" si="44"/>
        <v/>
      </c>
      <c r="AF43" s="184">
        <f t="shared" si="55"/>
        <v>0</v>
      </c>
      <c r="AG43" s="186" t="str">
        <f>+MID(別紙①!G20,4,1)</f>
        <v/>
      </c>
      <c r="AH43" s="186" t="str">
        <f t="shared" si="45"/>
        <v/>
      </c>
      <c r="AI43" s="176" t="str">
        <f t="shared" si="46"/>
        <v/>
      </c>
      <c r="AJ43" s="176">
        <f t="shared" si="56"/>
        <v>0</v>
      </c>
      <c r="AL43" s="209" t="s">
        <v>679</v>
      </c>
      <c r="AM43" s="209" t="s">
        <v>632</v>
      </c>
      <c r="AN43" s="209">
        <f t="shared" si="29"/>
        <v>74</v>
      </c>
    </row>
    <row r="44" spans="1:40" ht="13.5" customHeight="1">
      <c r="A44" s="176" t="str">
        <f>+MID(別紙①!G16,5,1)</f>
        <v/>
      </c>
      <c r="B44" s="176" t="str">
        <f t="shared" si="30"/>
        <v/>
      </c>
      <c r="C44" s="176" t="str">
        <f t="shared" si="47"/>
        <v/>
      </c>
      <c r="D44" s="176">
        <f t="shared" si="48"/>
        <v>0</v>
      </c>
      <c r="E44" s="184" t="str">
        <f>+MID(別紙①!F17,5,1)</f>
        <v/>
      </c>
      <c r="F44" s="184" t="str">
        <f t="shared" si="31"/>
        <v/>
      </c>
      <c r="G44" s="184" t="str">
        <f t="shared" si="32"/>
        <v/>
      </c>
      <c r="H44" s="184">
        <f t="shared" si="49"/>
        <v>0</v>
      </c>
      <c r="I44" s="176" t="str">
        <f>+MID(別紙①!G17,5,1)</f>
        <v/>
      </c>
      <c r="J44" s="176" t="str">
        <f t="shared" si="33"/>
        <v/>
      </c>
      <c r="K44" s="176" t="str">
        <f t="shared" si="34"/>
        <v/>
      </c>
      <c r="L44" s="176">
        <f t="shared" si="50"/>
        <v>0</v>
      </c>
      <c r="M44" s="184" t="str">
        <f>+MID(別紙①!F18,5,1)</f>
        <v/>
      </c>
      <c r="N44" s="184" t="str">
        <f t="shared" si="35"/>
        <v/>
      </c>
      <c r="O44" s="184" t="str">
        <f t="shared" si="36"/>
        <v/>
      </c>
      <c r="P44" s="184">
        <f t="shared" si="51"/>
        <v>0</v>
      </c>
      <c r="Q44" s="176" t="str">
        <f>+MID(別紙①!G18,5,1)</f>
        <v/>
      </c>
      <c r="R44" s="176" t="str">
        <f t="shared" si="37"/>
        <v/>
      </c>
      <c r="S44" s="176" t="str">
        <f t="shared" si="38"/>
        <v/>
      </c>
      <c r="T44" s="176">
        <f t="shared" si="52"/>
        <v>0</v>
      </c>
      <c r="U44" s="184" t="str">
        <f>+MID(別紙①!F19,5,1)</f>
        <v/>
      </c>
      <c r="V44" s="184" t="str">
        <f t="shared" si="39"/>
        <v/>
      </c>
      <c r="W44" s="184" t="str">
        <f t="shared" si="40"/>
        <v/>
      </c>
      <c r="X44" s="184">
        <f t="shared" si="53"/>
        <v>0</v>
      </c>
      <c r="Y44" s="185" t="str">
        <f>+MID(別紙①!G19,5,1)</f>
        <v/>
      </c>
      <c r="Z44" s="186" t="str">
        <f t="shared" si="41"/>
        <v/>
      </c>
      <c r="AA44" s="176" t="str">
        <f t="shared" si="42"/>
        <v/>
      </c>
      <c r="AB44" s="176">
        <f t="shared" si="54"/>
        <v>0</v>
      </c>
      <c r="AC44" s="187" t="str">
        <f>+MID(別紙①!F20,5,1)</f>
        <v/>
      </c>
      <c r="AD44" s="187" t="str">
        <f t="shared" si="43"/>
        <v/>
      </c>
      <c r="AE44" s="184" t="str">
        <f t="shared" si="44"/>
        <v/>
      </c>
      <c r="AF44" s="184">
        <f t="shared" si="55"/>
        <v>0</v>
      </c>
      <c r="AG44" s="186" t="str">
        <f>+MID(別紙①!G20,5,1)</f>
        <v/>
      </c>
      <c r="AH44" s="186" t="str">
        <f t="shared" si="45"/>
        <v/>
      </c>
      <c r="AI44" s="176" t="str">
        <f t="shared" si="46"/>
        <v/>
      </c>
      <c r="AJ44" s="176">
        <f t="shared" si="56"/>
        <v>0</v>
      </c>
      <c r="AL44" s="209" t="s">
        <v>680</v>
      </c>
      <c r="AM44" s="209" t="s">
        <v>634</v>
      </c>
      <c r="AN44" s="209">
        <f t="shared" si="29"/>
        <v>75</v>
      </c>
    </row>
    <row r="45" spans="1:40" ht="13.5" customHeight="1">
      <c r="A45" s="176" t="str">
        <f>+MID(別紙①!G16,6,1)</f>
        <v/>
      </c>
      <c r="B45" s="176" t="str">
        <f t="shared" si="30"/>
        <v/>
      </c>
      <c r="C45" s="176" t="str">
        <f t="shared" si="47"/>
        <v/>
      </c>
      <c r="D45" s="176">
        <f t="shared" si="48"/>
        <v>0</v>
      </c>
      <c r="E45" s="184" t="str">
        <f>+MID(別紙①!F17,6,1)</f>
        <v/>
      </c>
      <c r="F45" s="184" t="str">
        <f t="shared" si="31"/>
        <v/>
      </c>
      <c r="G45" s="184" t="str">
        <f t="shared" si="32"/>
        <v/>
      </c>
      <c r="H45" s="184">
        <f t="shared" si="49"/>
        <v>0</v>
      </c>
      <c r="I45" s="176" t="str">
        <f>+MID(別紙①!G17,6,1)</f>
        <v/>
      </c>
      <c r="J45" s="176" t="str">
        <f t="shared" si="33"/>
        <v/>
      </c>
      <c r="K45" s="176" t="str">
        <f t="shared" si="34"/>
        <v/>
      </c>
      <c r="L45" s="176">
        <f t="shared" si="50"/>
        <v>0</v>
      </c>
      <c r="M45" s="184" t="str">
        <f>+MID(別紙①!F18,6,1)</f>
        <v/>
      </c>
      <c r="N45" s="184" t="str">
        <f t="shared" si="35"/>
        <v/>
      </c>
      <c r="O45" s="184" t="str">
        <f t="shared" si="36"/>
        <v/>
      </c>
      <c r="P45" s="184">
        <f t="shared" si="51"/>
        <v>0</v>
      </c>
      <c r="Q45" s="176" t="str">
        <f>+MID(別紙①!G18,6,1)</f>
        <v/>
      </c>
      <c r="R45" s="176" t="str">
        <f t="shared" si="37"/>
        <v/>
      </c>
      <c r="S45" s="176" t="str">
        <f t="shared" si="38"/>
        <v/>
      </c>
      <c r="T45" s="176">
        <f t="shared" si="52"/>
        <v>0</v>
      </c>
      <c r="U45" s="184" t="str">
        <f>+MID(別紙①!F19,6,1)</f>
        <v/>
      </c>
      <c r="V45" s="184" t="str">
        <f t="shared" si="39"/>
        <v/>
      </c>
      <c r="W45" s="184" t="str">
        <f t="shared" si="40"/>
        <v/>
      </c>
      <c r="X45" s="184">
        <f t="shared" si="53"/>
        <v>0</v>
      </c>
      <c r="Y45" s="185" t="str">
        <f>+MID(別紙①!G19,6,1)</f>
        <v/>
      </c>
      <c r="Z45" s="186" t="str">
        <f t="shared" si="41"/>
        <v/>
      </c>
      <c r="AA45" s="176" t="str">
        <f t="shared" si="42"/>
        <v/>
      </c>
      <c r="AB45" s="176">
        <f t="shared" si="54"/>
        <v>0</v>
      </c>
      <c r="AC45" s="187" t="str">
        <f>+MID(別紙①!F20,6,1)</f>
        <v/>
      </c>
      <c r="AD45" s="187" t="str">
        <f t="shared" si="43"/>
        <v/>
      </c>
      <c r="AE45" s="184" t="str">
        <f t="shared" si="44"/>
        <v/>
      </c>
      <c r="AF45" s="184">
        <f t="shared" si="55"/>
        <v>0</v>
      </c>
      <c r="AG45" s="186" t="str">
        <f>+MID(別紙①!G20,6,1)</f>
        <v/>
      </c>
      <c r="AH45" s="186" t="str">
        <f t="shared" si="45"/>
        <v/>
      </c>
      <c r="AI45" s="176" t="str">
        <f t="shared" si="46"/>
        <v/>
      </c>
      <c r="AJ45" s="176">
        <f t="shared" si="56"/>
        <v>0</v>
      </c>
      <c r="AL45" s="209" t="s">
        <v>681</v>
      </c>
      <c r="AM45" s="209" t="s">
        <v>636</v>
      </c>
      <c r="AN45" s="209">
        <f t="shared" si="29"/>
        <v>76</v>
      </c>
    </row>
    <row r="46" spans="1:40" ht="13.5" customHeight="1">
      <c r="A46" s="176" t="str">
        <f>+MID(別紙①!G16,7,1)</f>
        <v/>
      </c>
      <c r="B46" s="176" t="str">
        <f t="shared" si="30"/>
        <v/>
      </c>
      <c r="C46" s="176" t="str">
        <f t="shared" si="47"/>
        <v/>
      </c>
      <c r="D46" s="176">
        <f t="shared" si="48"/>
        <v>0</v>
      </c>
      <c r="E46" s="184" t="str">
        <f>+MID(別紙①!F17,7,1)</f>
        <v/>
      </c>
      <c r="F46" s="184" t="str">
        <f t="shared" si="31"/>
        <v/>
      </c>
      <c r="G46" s="184" t="str">
        <f t="shared" si="32"/>
        <v/>
      </c>
      <c r="H46" s="184">
        <f t="shared" si="49"/>
        <v>0</v>
      </c>
      <c r="I46" s="176" t="str">
        <f>+MID(別紙①!G17,7,1)</f>
        <v/>
      </c>
      <c r="J46" s="176" t="str">
        <f t="shared" si="33"/>
        <v/>
      </c>
      <c r="K46" s="176" t="str">
        <f t="shared" si="34"/>
        <v/>
      </c>
      <c r="L46" s="176">
        <f t="shared" si="50"/>
        <v>0</v>
      </c>
      <c r="M46" s="184" t="str">
        <f>+MID(別紙①!F18,7,1)</f>
        <v/>
      </c>
      <c r="N46" s="184" t="str">
        <f t="shared" si="35"/>
        <v/>
      </c>
      <c r="O46" s="184" t="str">
        <f t="shared" si="36"/>
        <v/>
      </c>
      <c r="P46" s="184">
        <f t="shared" si="51"/>
        <v>0</v>
      </c>
      <c r="Q46" s="176" t="str">
        <f>+MID(別紙①!G18,7,1)</f>
        <v/>
      </c>
      <c r="R46" s="176" t="str">
        <f t="shared" si="37"/>
        <v/>
      </c>
      <c r="S46" s="176" t="str">
        <f t="shared" si="38"/>
        <v/>
      </c>
      <c r="T46" s="176">
        <f t="shared" si="52"/>
        <v>0</v>
      </c>
      <c r="U46" s="184" t="str">
        <f>+MID(別紙①!F19,7,1)</f>
        <v/>
      </c>
      <c r="V46" s="184" t="str">
        <f t="shared" si="39"/>
        <v/>
      </c>
      <c r="W46" s="184" t="str">
        <f t="shared" si="40"/>
        <v/>
      </c>
      <c r="X46" s="184">
        <f t="shared" si="53"/>
        <v>0</v>
      </c>
      <c r="Y46" s="185" t="str">
        <f>+MID(別紙①!G19,7,1)</f>
        <v/>
      </c>
      <c r="Z46" s="186" t="str">
        <f t="shared" si="41"/>
        <v/>
      </c>
      <c r="AA46" s="176" t="str">
        <f t="shared" si="42"/>
        <v/>
      </c>
      <c r="AB46" s="176">
        <f t="shared" si="54"/>
        <v>0</v>
      </c>
      <c r="AC46" s="187" t="str">
        <f>+MID(別紙①!F20,7,1)</f>
        <v/>
      </c>
      <c r="AD46" s="187" t="str">
        <f t="shared" si="43"/>
        <v/>
      </c>
      <c r="AE46" s="184" t="str">
        <f t="shared" si="44"/>
        <v/>
      </c>
      <c r="AF46" s="184">
        <f t="shared" si="55"/>
        <v>0</v>
      </c>
      <c r="AG46" s="186" t="str">
        <f>+MID(別紙①!G20,7,1)</f>
        <v/>
      </c>
      <c r="AH46" s="186" t="str">
        <f t="shared" si="45"/>
        <v/>
      </c>
      <c r="AI46" s="176" t="str">
        <f t="shared" si="46"/>
        <v/>
      </c>
      <c r="AJ46" s="176">
        <f t="shared" si="56"/>
        <v>0</v>
      </c>
      <c r="AL46" s="209" t="s">
        <v>682</v>
      </c>
      <c r="AM46" s="209" t="s">
        <v>638</v>
      </c>
      <c r="AN46" s="209">
        <f t="shared" si="29"/>
        <v>77</v>
      </c>
    </row>
    <row r="47" spans="1:40" ht="13.5" customHeight="1">
      <c r="A47" s="176" t="str">
        <f>+MID(別紙①!G16,8,1)</f>
        <v/>
      </c>
      <c r="B47" s="176" t="str">
        <f t="shared" si="30"/>
        <v/>
      </c>
      <c r="C47" s="176" t="str">
        <f t="shared" si="47"/>
        <v/>
      </c>
      <c r="D47" s="176">
        <f t="shared" si="48"/>
        <v>0</v>
      </c>
      <c r="E47" s="184" t="str">
        <f>+MID(別紙①!F17,8,1)</f>
        <v/>
      </c>
      <c r="F47" s="184" t="str">
        <f t="shared" si="31"/>
        <v/>
      </c>
      <c r="G47" s="184" t="str">
        <f t="shared" si="32"/>
        <v/>
      </c>
      <c r="H47" s="184">
        <f t="shared" si="49"/>
        <v>0</v>
      </c>
      <c r="I47" s="176" t="str">
        <f>+MID(別紙①!G17,8,1)</f>
        <v/>
      </c>
      <c r="J47" s="176" t="str">
        <f t="shared" si="33"/>
        <v/>
      </c>
      <c r="K47" s="176" t="str">
        <f t="shared" si="34"/>
        <v/>
      </c>
      <c r="L47" s="176">
        <f t="shared" si="50"/>
        <v>0</v>
      </c>
      <c r="M47" s="184" t="str">
        <f>+MID(別紙①!F18,8,1)</f>
        <v/>
      </c>
      <c r="N47" s="184" t="str">
        <f t="shared" si="35"/>
        <v/>
      </c>
      <c r="O47" s="184" t="str">
        <f t="shared" si="36"/>
        <v/>
      </c>
      <c r="P47" s="184">
        <f t="shared" si="51"/>
        <v>0</v>
      </c>
      <c r="Q47" s="176" t="str">
        <f>+MID(別紙①!G18,8,1)</f>
        <v/>
      </c>
      <c r="R47" s="176" t="str">
        <f t="shared" si="37"/>
        <v/>
      </c>
      <c r="S47" s="176" t="str">
        <f t="shared" si="38"/>
        <v/>
      </c>
      <c r="T47" s="176">
        <f t="shared" si="52"/>
        <v>0</v>
      </c>
      <c r="U47" s="184" t="str">
        <f>+MID(別紙①!F19,8,1)</f>
        <v/>
      </c>
      <c r="V47" s="184" t="str">
        <f t="shared" si="39"/>
        <v/>
      </c>
      <c r="W47" s="184" t="str">
        <f t="shared" si="40"/>
        <v/>
      </c>
      <c r="X47" s="184">
        <f t="shared" si="53"/>
        <v>0</v>
      </c>
      <c r="Y47" s="185" t="str">
        <f>+MID(別紙①!G19,8,1)</f>
        <v/>
      </c>
      <c r="Z47" s="186" t="str">
        <f t="shared" si="41"/>
        <v/>
      </c>
      <c r="AA47" s="176" t="str">
        <f t="shared" si="42"/>
        <v/>
      </c>
      <c r="AB47" s="176">
        <f t="shared" si="54"/>
        <v>0</v>
      </c>
      <c r="AC47" s="187" t="str">
        <f>+MID(別紙①!F20,8,1)</f>
        <v/>
      </c>
      <c r="AD47" s="187" t="str">
        <f t="shared" si="43"/>
        <v/>
      </c>
      <c r="AE47" s="184" t="str">
        <f t="shared" si="44"/>
        <v/>
      </c>
      <c r="AF47" s="184">
        <f t="shared" si="55"/>
        <v>0</v>
      </c>
      <c r="AG47" s="186" t="str">
        <f>+MID(別紙①!G20,8,1)</f>
        <v/>
      </c>
      <c r="AH47" s="186" t="str">
        <f t="shared" si="45"/>
        <v/>
      </c>
      <c r="AI47" s="176" t="str">
        <f t="shared" si="46"/>
        <v/>
      </c>
      <c r="AJ47" s="176">
        <f t="shared" si="56"/>
        <v>0</v>
      </c>
      <c r="AL47" s="209" t="s">
        <v>683</v>
      </c>
      <c r="AM47" s="209" t="s">
        <v>640</v>
      </c>
      <c r="AN47" s="209">
        <f t="shared" si="29"/>
        <v>78</v>
      </c>
    </row>
    <row r="48" spans="1:40" ht="13.5" customHeight="1">
      <c r="A48" s="176" t="str">
        <f>+MID(別紙①!G16,9,1)</f>
        <v/>
      </c>
      <c r="B48" s="176" t="str">
        <f t="shared" si="30"/>
        <v/>
      </c>
      <c r="C48" s="176" t="str">
        <f t="shared" si="47"/>
        <v/>
      </c>
      <c r="D48" s="176">
        <f t="shared" si="48"/>
        <v>0</v>
      </c>
      <c r="E48" s="184" t="str">
        <f>+MID(別紙①!F17,9,1)</f>
        <v/>
      </c>
      <c r="F48" s="184" t="str">
        <f t="shared" si="31"/>
        <v/>
      </c>
      <c r="G48" s="184" t="str">
        <f t="shared" si="32"/>
        <v/>
      </c>
      <c r="H48" s="184">
        <f t="shared" si="49"/>
        <v>0</v>
      </c>
      <c r="I48" s="176" t="str">
        <f>+MID(別紙①!G17,9,1)</f>
        <v/>
      </c>
      <c r="J48" s="176" t="str">
        <f t="shared" si="33"/>
        <v/>
      </c>
      <c r="K48" s="176" t="str">
        <f t="shared" si="34"/>
        <v/>
      </c>
      <c r="L48" s="176">
        <f t="shared" si="50"/>
        <v>0</v>
      </c>
      <c r="M48" s="184" t="str">
        <f>+MID(別紙①!F18,9,1)</f>
        <v/>
      </c>
      <c r="N48" s="184" t="str">
        <f t="shared" si="35"/>
        <v/>
      </c>
      <c r="O48" s="184" t="str">
        <f t="shared" si="36"/>
        <v/>
      </c>
      <c r="P48" s="184">
        <f t="shared" si="51"/>
        <v>0</v>
      </c>
      <c r="Q48" s="176" t="str">
        <f>+MID(別紙①!G18,9,1)</f>
        <v/>
      </c>
      <c r="R48" s="176" t="str">
        <f t="shared" si="37"/>
        <v/>
      </c>
      <c r="S48" s="176" t="str">
        <f t="shared" si="38"/>
        <v/>
      </c>
      <c r="T48" s="176">
        <f t="shared" si="52"/>
        <v>0</v>
      </c>
      <c r="U48" s="184" t="str">
        <f>+MID(別紙①!F19,9,1)</f>
        <v/>
      </c>
      <c r="V48" s="184" t="str">
        <f t="shared" si="39"/>
        <v/>
      </c>
      <c r="W48" s="184" t="str">
        <f t="shared" si="40"/>
        <v/>
      </c>
      <c r="X48" s="184">
        <f t="shared" si="53"/>
        <v>0</v>
      </c>
      <c r="Y48" s="185" t="str">
        <f>+MID(別紙①!G19,9,1)</f>
        <v/>
      </c>
      <c r="Z48" s="186" t="str">
        <f t="shared" si="41"/>
        <v/>
      </c>
      <c r="AA48" s="176" t="str">
        <f t="shared" si="42"/>
        <v/>
      </c>
      <c r="AB48" s="176">
        <f t="shared" si="54"/>
        <v>0</v>
      </c>
      <c r="AC48" s="187" t="str">
        <f>+MID(別紙①!F20,9,1)</f>
        <v/>
      </c>
      <c r="AD48" s="187" t="str">
        <f t="shared" si="43"/>
        <v/>
      </c>
      <c r="AE48" s="184" t="str">
        <f t="shared" si="44"/>
        <v/>
      </c>
      <c r="AF48" s="184">
        <f t="shared" si="55"/>
        <v>0</v>
      </c>
      <c r="AG48" s="186" t="str">
        <f>+MID(別紙①!G20,9,1)</f>
        <v/>
      </c>
      <c r="AH48" s="186" t="str">
        <f t="shared" si="45"/>
        <v/>
      </c>
      <c r="AI48" s="176" t="str">
        <f t="shared" si="46"/>
        <v/>
      </c>
      <c r="AJ48" s="176">
        <f t="shared" si="56"/>
        <v>0</v>
      </c>
      <c r="AL48" s="209" t="s">
        <v>684</v>
      </c>
      <c r="AM48" s="209" t="s">
        <v>642</v>
      </c>
      <c r="AN48" s="209">
        <f>IFERROR(CODE(AL48),"")</f>
        <v>79</v>
      </c>
    </row>
    <row r="49" spans="1:40" ht="13.5" customHeight="1">
      <c r="A49" s="176" t="str">
        <f>+MID(別紙①!G16,10,1)</f>
        <v/>
      </c>
      <c r="B49" s="176" t="str">
        <f t="shared" si="30"/>
        <v/>
      </c>
      <c r="C49" s="176" t="str">
        <f t="shared" si="47"/>
        <v/>
      </c>
      <c r="D49" s="176">
        <f t="shared" si="48"/>
        <v>0</v>
      </c>
      <c r="E49" s="184" t="str">
        <f>+MID(別紙①!F17,10,1)</f>
        <v/>
      </c>
      <c r="F49" s="184" t="str">
        <f t="shared" si="31"/>
        <v/>
      </c>
      <c r="G49" s="184" t="str">
        <f t="shared" si="32"/>
        <v/>
      </c>
      <c r="H49" s="184">
        <f t="shared" si="49"/>
        <v>0</v>
      </c>
      <c r="I49" s="176" t="str">
        <f>+MID(別紙①!G17,10,1)</f>
        <v/>
      </c>
      <c r="J49" s="176" t="str">
        <f t="shared" si="33"/>
        <v/>
      </c>
      <c r="K49" s="176" t="str">
        <f t="shared" si="34"/>
        <v/>
      </c>
      <c r="L49" s="176">
        <f t="shared" si="50"/>
        <v>0</v>
      </c>
      <c r="M49" s="184" t="str">
        <f>+MID(別紙①!F18,10,1)</f>
        <v/>
      </c>
      <c r="N49" s="184" t="str">
        <f t="shared" si="35"/>
        <v/>
      </c>
      <c r="O49" s="184" t="str">
        <f t="shared" si="36"/>
        <v/>
      </c>
      <c r="P49" s="184">
        <f t="shared" si="51"/>
        <v>0</v>
      </c>
      <c r="Q49" s="176" t="str">
        <f>+MID(別紙①!G18,10,1)</f>
        <v/>
      </c>
      <c r="R49" s="176" t="str">
        <f t="shared" si="37"/>
        <v/>
      </c>
      <c r="S49" s="176" t="str">
        <f t="shared" si="38"/>
        <v/>
      </c>
      <c r="T49" s="176">
        <f t="shared" si="52"/>
        <v>0</v>
      </c>
      <c r="U49" s="184" t="str">
        <f>+MID(別紙①!F19,10,1)</f>
        <v/>
      </c>
      <c r="V49" s="184" t="str">
        <f t="shared" si="39"/>
        <v/>
      </c>
      <c r="W49" s="184" t="str">
        <f t="shared" si="40"/>
        <v/>
      </c>
      <c r="X49" s="184">
        <f t="shared" si="53"/>
        <v>0</v>
      </c>
      <c r="Y49" s="185" t="str">
        <f>+MID(別紙①!G19,10,1)</f>
        <v/>
      </c>
      <c r="Z49" s="186" t="str">
        <f t="shared" si="41"/>
        <v/>
      </c>
      <c r="AA49" s="176" t="str">
        <f t="shared" si="42"/>
        <v/>
      </c>
      <c r="AB49" s="176">
        <f t="shared" si="54"/>
        <v>0</v>
      </c>
      <c r="AC49" s="187" t="str">
        <f>+MID(別紙①!F20,10,1)</f>
        <v/>
      </c>
      <c r="AD49" s="187" t="str">
        <f t="shared" si="43"/>
        <v/>
      </c>
      <c r="AE49" s="184" t="str">
        <f t="shared" si="44"/>
        <v/>
      </c>
      <c r="AF49" s="184">
        <f t="shared" si="55"/>
        <v>0</v>
      </c>
      <c r="AG49" s="186" t="str">
        <f>+MID(別紙①!G20,10,1)</f>
        <v/>
      </c>
      <c r="AH49" s="186" t="str">
        <f t="shared" si="45"/>
        <v/>
      </c>
      <c r="AI49" s="176" t="str">
        <f t="shared" si="46"/>
        <v/>
      </c>
      <c r="AJ49" s="176">
        <f t="shared" si="56"/>
        <v>0</v>
      </c>
      <c r="AL49" s="209" t="s">
        <v>685</v>
      </c>
      <c r="AM49" s="209" t="s">
        <v>644</v>
      </c>
      <c r="AN49" s="209">
        <f t="shared" ref="AN49:AN68" si="57">IFERROR(CODE(AL49),"")</f>
        <v>80</v>
      </c>
    </row>
    <row r="50" spans="1:40" ht="13.5" customHeight="1">
      <c r="A50" s="176" t="str">
        <f>+MID(別紙①!G16,11,1)</f>
        <v/>
      </c>
      <c r="B50" s="176" t="str">
        <f t="shared" si="30"/>
        <v/>
      </c>
      <c r="C50" s="176" t="str">
        <f t="shared" si="47"/>
        <v/>
      </c>
      <c r="D50" s="176">
        <f t="shared" si="48"/>
        <v>0</v>
      </c>
      <c r="E50" s="184" t="str">
        <f>+MID(別紙①!F17,11,1)</f>
        <v/>
      </c>
      <c r="F50" s="184" t="str">
        <f t="shared" si="31"/>
        <v/>
      </c>
      <c r="G50" s="184" t="str">
        <f t="shared" si="32"/>
        <v/>
      </c>
      <c r="H50" s="184">
        <f t="shared" si="49"/>
        <v>0</v>
      </c>
      <c r="I50" s="176" t="str">
        <f>+MID(別紙①!G17,11,1)</f>
        <v/>
      </c>
      <c r="J50" s="176" t="str">
        <f t="shared" si="33"/>
        <v/>
      </c>
      <c r="K50" s="176" t="str">
        <f t="shared" si="34"/>
        <v/>
      </c>
      <c r="L50" s="176">
        <f t="shared" si="50"/>
        <v>0</v>
      </c>
      <c r="M50" s="184" t="str">
        <f>+MID(別紙①!F18,11,1)</f>
        <v/>
      </c>
      <c r="N50" s="184" t="str">
        <f t="shared" si="35"/>
        <v/>
      </c>
      <c r="O50" s="184" t="str">
        <f t="shared" si="36"/>
        <v/>
      </c>
      <c r="P50" s="184">
        <f t="shared" si="51"/>
        <v>0</v>
      </c>
      <c r="Q50" s="176" t="str">
        <f>+MID(別紙①!G18,11,1)</f>
        <v/>
      </c>
      <c r="R50" s="176" t="str">
        <f t="shared" si="37"/>
        <v/>
      </c>
      <c r="S50" s="176" t="str">
        <f t="shared" si="38"/>
        <v/>
      </c>
      <c r="T50" s="176">
        <f t="shared" si="52"/>
        <v>0</v>
      </c>
      <c r="U50" s="184" t="str">
        <f>+MID(別紙①!F19,11,1)</f>
        <v/>
      </c>
      <c r="V50" s="184" t="str">
        <f t="shared" si="39"/>
        <v/>
      </c>
      <c r="W50" s="184" t="str">
        <f t="shared" si="40"/>
        <v/>
      </c>
      <c r="X50" s="184">
        <f t="shared" si="53"/>
        <v>0</v>
      </c>
      <c r="Y50" s="185" t="str">
        <f>+MID(別紙①!G19,11,1)</f>
        <v/>
      </c>
      <c r="Z50" s="186" t="str">
        <f t="shared" si="41"/>
        <v/>
      </c>
      <c r="AA50" s="176" t="str">
        <f t="shared" si="42"/>
        <v/>
      </c>
      <c r="AB50" s="176">
        <f t="shared" si="54"/>
        <v>0</v>
      </c>
      <c r="AC50" s="187" t="str">
        <f>+MID(別紙①!F20,11,1)</f>
        <v/>
      </c>
      <c r="AD50" s="187" t="str">
        <f t="shared" si="43"/>
        <v/>
      </c>
      <c r="AE50" s="184" t="str">
        <f t="shared" si="44"/>
        <v/>
      </c>
      <c r="AF50" s="184">
        <f t="shared" si="55"/>
        <v>0</v>
      </c>
      <c r="AG50" s="186" t="str">
        <f>+MID(別紙①!G20,11,1)</f>
        <v/>
      </c>
      <c r="AH50" s="186" t="str">
        <f t="shared" si="45"/>
        <v/>
      </c>
      <c r="AI50" s="176" t="str">
        <f t="shared" si="46"/>
        <v/>
      </c>
      <c r="AJ50" s="176">
        <f t="shared" si="56"/>
        <v>0</v>
      </c>
      <c r="AL50" s="209" t="s">
        <v>686</v>
      </c>
      <c r="AM50" s="209" t="s">
        <v>646</v>
      </c>
      <c r="AN50" s="209">
        <f t="shared" si="57"/>
        <v>81</v>
      </c>
    </row>
    <row r="51" spans="1:40" ht="13.5" customHeight="1">
      <c r="A51" s="176" t="str">
        <f>+MID(別紙①!G16,12,1)</f>
        <v/>
      </c>
      <c r="B51" s="176" t="str">
        <f t="shared" si="30"/>
        <v/>
      </c>
      <c r="C51" s="176" t="str">
        <f t="shared" si="47"/>
        <v/>
      </c>
      <c r="D51" s="176">
        <f t="shared" si="48"/>
        <v>0</v>
      </c>
      <c r="E51" s="184" t="str">
        <f>+MID(別紙①!F17,12,1)</f>
        <v/>
      </c>
      <c r="F51" s="184" t="str">
        <f t="shared" si="31"/>
        <v/>
      </c>
      <c r="G51" s="184" t="str">
        <f t="shared" si="32"/>
        <v/>
      </c>
      <c r="H51" s="184">
        <f t="shared" si="49"/>
        <v>0</v>
      </c>
      <c r="I51" s="176" t="str">
        <f>+MID(別紙①!G17,12,1)</f>
        <v/>
      </c>
      <c r="J51" s="176" t="str">
        <f t="shared" si="33"/>
        <v/>
      </c>
      <c r="K51" s="176" t="str">
        <f t="shared" si="34"/>
        <v/>
      </c>
      <c r="L51" s="176">
        <f t="shared" si="50"/>
        <v>0</v>
      </c>
      <c r="M51" s="184" t="str">
        <f>+MID(別紙①!F18,12,1)</f>
        <v/>
      </c>
      <c r="N51" s="184" t="str">
        <f t="shared" si="35"/>
        <v/>
      </c>
      <c r="O51" s="184" t="str">
        <f t="shared" si="36"/>
        <v/>
      </c>
      <c r="P51" s="184">
        <f t="shared" si="51"/>
        <v>0</v>
      </c>
      <c r="Q51" s="176" t="str">
        <f>+MID(別紙①!G18,12,1)</f>
        <v/>
      </c>
      <c r="R51" s="176" t="str">
        <f t="shared" si="37"/>
        <v/>
      </c>
      <c r="S51" s="176" t="str">
        <f t="shared" si="38"/>
        <v/>
      </c>
      <c r="T51" s="176">
        <f t="shared" si="52"/>
        <v>0</v>
      </c>
      <c r="U51" s="184" t="str">
        <f>+MID(別紙①!F19,12,1)</f>
        <v/>
      </c>
      <c r="V51" s="184" t="str">
        <f t="shared" si="39"/>
        <v/>
      </c>
      <c r="W51" s="184" t="str">
        <f t="shared" si="40"/>
        <v/>
      </c>
      <c r="X51" s="184">
        <f t="shared" si="53"/>
        <v>0</v>
      </c>
      <c r="Y51" s="185" t="str">
        <f>+MID(別紙①!G19,12,1)</f>
        <v/>
      </c>
      <c r="Z51" s="186" t="str">
        <f t="shared" si="41"/>
        <v/>
      </c>
      <c r="AA51" s="176" t="str">
        <f t="shared" si="42"/>
        <v/>
      </c>
      <c r="AB51" s="176">
        <f t="shared" si="54"/>
        <v>0</v>
      </c>
      <c r="AC51" s="187" t="str">
        <f>+MID(別紙①!F20,12,1)</f>
        <v/>
      </c>
      <c r="AD51" s="187" t="str">
        <f t="shared" si="43"/>
        <v/>
      </c>
      <c r="AE51" s="184" t="str">
        <f t="shared" si="44"/>
        <v/>
      </c>
      <c r="AF51" s="184">
        <f t="shared" si="55"/>
        <v>0</v>
      </c>
      <c r="AG51" s="186" t="str">
        <f>+MID(別紙①!G20,12,1)</f>
        <v/>
      </c>
      <c r="AH51" s="186" t="str">
        <f t="shared" si="45"/>
        <v/>
      </c>
      <c r="AI51" s="176" t="str">
        <f t="shared" si="46"/>
        <v/>
      </c>
      <c r="AJ51" s="176">
        <f t="shared" si="56"/>
        <v>0</v>
      </c>
      <c r="AL51" s="209" t="s">
        <v>687</v>
      </c>
      <c r="AM51" s="209" t="s">
        <v>648</v>
      </c>
      <c r="AN51" s="209">
        <f t="shared" si="57"/>
        <v>82</v>
      </c>
    </row>
    <row r="52" spans="1:40" ht="13.5" customHeight="1">
      <c r="A52" s="176" t="str">
        <f>+MID(別紙①!G16,13,1)</f>
        <v/>
      </c>
      <c r="B52" s="176" t="str">
        <f t="shared" si="30"/>
        <v/>
      </c>
      <c r="C52" s="176" t="str">
        <f t="shared" si="47"/>
        <v/>
      </c>
      <c r="D52" s="176">
        <f t="shared" si="48"/>
        <v>0</v>
      </c>
      <c r="E52" s="184" t="str">
        <f>+MID(別紙①!F17,13,1)</f>
        <v/>
      </c>
      <c r="F52" s="184" t="str">
        <f t="shared" si="31"/>
        <v/>
      </c>
      <c r="G52" s="184" t="str">
        <f t="shared" si="32"/>
        <v/>
      </c>
      <c r="H52" s="184">
        <f t="shared" si="49"/>
        <v>0</v>
      </c>
      <c r="I52" s="176" t="str">
        <f>+MID(別紙①!G17,13,1)</f>
        <v/>
      </c>
      <c r="J52" s="176" t="str">
        <f t="shared" si="33"/>
        <v/>
      </c>
      <c r="K52" s="176" t="str">
        <f t="shared" si="34"/>
        <v/>
      </c>
      <c r="L52" s="176">
        <f t="shared" si="50"/>
        <v>0</v>
      </c>
      <c r="M52" s="184" t="str">
        <f>+MID(別紙①!F18,13,1)</f>
        <v/>
      </c>
      <c r="N52" s="184" t="str">
        <f t="shared" si="35"/>
        <v/>
      </c>
      <c r="O52" s="184" t="str">
        <f t="shared" si="36"/>
        <v/>
      </c>
      <c r="P52" s="184">
        <f t="shared" si="51"/>
        <v>0</v>
      </c>
      <c r="Q52" s="176" t="str">
        <f>+MID(別紙①!G18,13,1)</f>
        <v/>
      </c>
      <c r="R52" s="176" t="str">
        <f t="shared" si="37"/>
        <v/>
      </c>
      <c r="S52" s="176" t="str">
        <f t="shared" si="38"/>
        <v/>
      </c>
      <c r="T52" s="176">
        <f t="shared" si="52"/>
        <v>0</v>
      </c>
      <c r="U52" s="184" t="str">
        <f>+MID(別紙①!F19,13,1)</f>
        <v/>
      </c>
      <c r="V52" s="184" t="str">
        <f t="shared" si="39"/>
        <v/>
      </c>
      <c r="W52" s="184" t="str">
        <f t="shared" si="40"/>
        <v/>
      </c>
      <c r="X52" s="184">
        <f t="shared" si="53"/>
        <v>0</v>
      </c>
      <c r="Y52" s="185" t="str">
        <f>+MID(別紙①!G19,13,1)</f>
        <v/>
      </c>
      <c r="Z52" s="186" t="str">
        <f t="shared" si="41"/>
        <v/>
      </c>
      <c r="AA52" s="176" t="str">
        <f t="shared" si="42"/>
        <v/>
      </c>
      <c r="AB52" s="176">
        <f t="shared" si="54"/>
        <v>0</v>
      </c>
      <c r="AC52" s="187" t="str">
        <f>+MID(別紙①!F20,13,1)</f>
        <v/>
      </c>
      <c r="AD52" s="187" t="str">
        <f t="shared" si="43"/>
        <v/>
      </c>
      <c r="AE52" s="184" t="str">
        <f t="shared" si="44"/>
        <v/>
      </c>
      <c r="AF52" s="184">
        <f t="shared" si="55"/>
        <v>0</v>
      </c>
      <c r="AG52" s="186" t="str">
        <f>+MID(別紙①!G20,13,1)</f>
        <v/>
      </c>
      <c r="AH52" s="186" t="str">
        <f t="shared" si="45"/>
        <v/>
      </c>
      <c r="AI52" s="176" t="str">
        <f t="shared" si="46"/>
        <v/>
      </c>
      <c r="AJ52" s="176">
        <f t="shared" si="56"/>
        <v>0</v>
      </c>
      <c r="AL52" s="209" t="s">
        <v>688</v>
      </c>
      <c r="AM52" s="209" t="s">
        <v>650</v>
      </c>
      <c r="AN52" s="209">
        <f t="shared" si="57"/>
        <v>83</v>
      </c>
    </row>
    <row r="53" spans="1:40" ht="13.5" customHeight="1">
      <c r="A53" s="176" t="str">
        <f>+MID(別紙①!G16,14,1)</f>
        <v/>
      </c>
      <c r="B53" s="176" t="str">
        <f t="shared" si="30"/>
        <v/>
      </c>
      <c r="C53" s="176" t="str">
        <f t="shared" si="47"/>
        <v/>
      </c>
      <c r="D53" s="176">
        <f t="shared" si="48"/>
        <v>0</v>
      </c>
      <c r="E53" s="184" t="str">
        <f>+MID(別紙①!F17,14,1)</f>
        <v/>
      </c>
      <c r="F53" s="184" t="str">
        <f t="shared" si="31"/>
        <v/>
      </c>
      <c r="G53" s="184" t="str">
        <f t="shared" si="32"/>
        <v/>
      </c>
      <c r="H53" s="184">
        <f t="shared" si="49"/>
        <v>0</v>
      </c>
      <c r="I53" s="176" t="str">
        <f>+MID(別紙①!G17,14,1)</f>
        <v/>
      </c>
      <c r="J53" s="176" t="str">
        <f t="shared" si="33"/>
        <v/>
      </c>
      <c r="K53" s="176" t="str">
        <f t="shared" si="34"/>
        <v/>
      </c>
      <c r="L53" s="176">
        <f t="shared" si="50"/>
        <v>0</v>
      </c>
      <c r="M53" s="184" t="str">
        <f>+MID(別紙①!F18,14,1)</f>
        <v/>
      </c>
      <c r="N53" s="184" t="str">
        <f t="shared" si="35"/>
        <v/>
      </c>
      <c r="O53" s="184" t="str">
        <f t="shared" si="36"/>
        <v/>
      </c>
      <c r="P53" s="184">
        <f t="shared" si="51"/>
        <v>0</v>
      </c>
      <c r="Q53" s="176" t="str">
        <f>+MID(別紙①!G18,14,1)</f>
        <v/>
      </c>
      <c r="R53" s="176" t="str">
        <f t="shared" si="37"/>
        <v/>
      </c>
      <c r="S53" s="176" t="str">
        <f t="shared" si="38"/>
        <v/>
      </c>
      <c r="T53" s="176">
        <f t="shared" si="52"/>
        <v>0</v>
      </c>
      <c r="U53" s="184" t="str">
        <f>+MID(別紙①!F19,14,1)</f>
        <v/>
      </c>
      <c r="V53" s="184" t="str">
        <f t="shared" si="39"/>
        <v/>
      </c>
      <c r="W53" s="184" t="str">
        <f t="shared" si="40"/>
        <v/>
      </c>
      <c r="X53" s="184">
        <f t="shared" si="53"/>
        <v>0</v>
      </c>
      <c r="Y53" s="185" t="str">
        <f>+MID(別紙①!G19,14,1)</f>
        <v/>
      </c>
      <c r="Z53" s="186" t="str">
        <f t="shared" si="41"/>
        <v/>
      </c>
      <c r="AA53" s="176" t="str">
        <f t="shared" si="42"/>
        <v/>
      </c>
      <c r="AB53" s="176">
        <f t="shared" si="54"/>
        <v>0</v>
      </c>
      <c r="AC53" s="187" t="str">
        <f>+MID(別紙①!F20,14,1)</f>
        <v/>
      </c>
      <c r="AD53" s="187" t="str">
        <f t="shared" si="43"/>
        <v/>
      </c>
      <c r="AE53" s="184" t="str">
        <f t="shared" si="44"/>
        <v/>
      </c>
      <c r="AF53" s="184">
        <f t="shared" si="55"/>
        <v>0</v>
      </c>
      <c r="AG53" s="186" t="str">
        <f>+MID(別紙①!G20,14,1)</f>
        <v/>
      </c>
      <c r="AH53" s="186" t="str">
        <f t="shared" si="45"/>
        <v/>
      </c>
      <c r="AI53" s="176" t="str">
        <f t="shared" si="46"/>
        <v/>
      </c>
      <c r="AJ53" s="176">
        <f t="shared" si="56"/>
        <v>0</v>
      </c>
      <c r="AL53" s="209" t="s">
        <v>689</v>
      </c>
      <c r="AM53" s="209" t="s">
        <v>652</v>
      </c>
      <c r="AN53" s="209">
        <f t="shared" si="57"/>
        <v>84</v>
      </c>
    </row>
    <row r="54" spans="1:40" ht="13.5" customHeight="1">
      <c r="A54" s="176" t="str">
        <f>+MID(別紙①!G16,15,1)</f>
        <v/>
      </c>
      <c r="B54" s="176" t="str">
        <f t="shared" si="30"/>
        <v/>
      </c>
      <c r="C54" s="176" t="str">
        <f t="shared" si="47"/>
        <v/>
      </c>
      <c r="D54" s="176">
        <f t="shared" si="48"/>
        <v>0</v>
      </c>
      <c r="E54" s="184" t="str">
        <f>+MID(別紙①!F17,15,1)</f>
        <v/>
      </c>
      <c r="F54" s="184" t="str">
        <f t="shared" si="31"/>
        <v/>
      </c>
      <c r="G54" s="184" t="str">
        <f t="shared" si="32"/>
        <v/>
      </c>
      <c r="H54" s="184">
        <f t="shared" si="49"/>
        <v>0</v>
      </c>
      <c r="I54" s="176" t="str">
        <f>+MID(別紙①!G17,15,1)</f>
        <v/>
      </c>
      <c r="J54" s="176" t="str">
        <f t="shared" si="33"/>
        <v/>
      </c>
      <c r="K54" s="176" t="str">
        <f t="shared" si="34"/>
        <v/>
      </c>
      <c r="L54" s="176">
        <f t="shared" si="50"/>
        <v>0</v>
      </c>
      <c r="M54" s="184" t="str">
        <f>+MID(別紙①!F18,15,1)</f>
        <v/>
      </c>
      <c r="N54" s="184" t="str">
        <f t="shared" si="35"/>
        <v/>
      </c>
      <c r="O54" s="184" t="str">
        <f t="shared" si="36"/>
        <v/>
      </c>
      <c r="P54" s="184">
        <f t="shared" si="51"/>
        <v>0</v>
      </c>
      <c r="Q54" s="176" t="str">
        <f>+MID(別紙①!G18,15,1)</f>
        <v/>
      </c>
      <c r="R54" s="176" t="str">
        <f t="shared" si="37"/>
        <v/>
      </c>
      <c r="S54" s="176" t="str">
        <f t="shared" si="38"/>
        <v/>
      </c>
      <c r="T54" s="176">
        <f t="shared" si="52"/>
        <v>0</v>
      </c>
      <c r="U54" s="184" t="str">
        <f>+MID(別紙①!F19,15,1)</f>
        <v/>
      </c>
      <c r="V54" s="184" t="str">
        <f t="shared" si="39"/>
        <v/>
      </c>
      <c r="W54" s="184" t="str">
        <f t="shared" si="40"/>
        <v/>
      </c>
      <c r="X54" s="184">
        <f t="shared" si="53"/>
        <v>0</v>
      </c>
      <c r="Y54" s="185" t="str">
        <f>+MID(別紙①!G19,15,1)</f>
        <v/>
      </c>
      <c r="Z54" s="186" t="str">
        <f t="shared" si="41"/>
        <v/>
      </c>
      <c r="AA54" s="176" t="str">
        <f t="shared" si="42"/>
        <v/>
      </c>
      <c r="AB54" s="176">
        <f t="shared" si="54"/>
        <v>0</v>
      </c>
      <c r="AC54" s="187" t="str">
        <f>+MID(別紙①!F20,15,1)</f>
        <v/>
      </c>
      <c r="AD54" s="187" t="str">
        <f t="shared" si="43"/>
        <v/>
      </c>
      <c r="AE54" s="184" t="str">
        <f t="shared" si="44"/>
        <v/>
      </c>
      <c r="AF54" s="184">
        <f t="shared" si="55"/>
        <v>0</v>
      </c>
      <c r="AG54" s="186" t="str">
        <f>+MID(別紙①!G20,15,1)</f>
        <v/>
      </c>
      <c r="AH54" s="186" t="str">
        <f t="shared" si="45"/>
        <v/>
      </c>
      <c r="AI54" s="176" t="str">
        <f t="shared" si="46"/>
        <v/>
      </c>
      <c r="AJ54" s="176">
        <f t="shared" si="56"/>
        <v>0</v>
      </c>
      <c r="AL54" s="209" t="s">
        <v>690</v>
      </c>
      <c r="AM54" s="209" t="s">
        <v>654</v>
      </c>
      <c r="AN54" s="209">
        <f t="shared" si="57"/>
        <v>85</v>
      </c>
    </row>
    <row r="55" spans="1:40" ht="13.5" customHeight="1">
      <c r="A55" s="176" t="str">
        <f>+MID(別紙①!G16,16,1)</f>
        <v/>
      </c>
      <c r="B55" s="176" t="str">
        <f t="shared" si="30"/>
        <v/>
      </c>
      <c r="C55" s="176" t="str">
        <f t="shared" si="47"/>
        <v/>
      </c>
      <c r="D55" s="176">
        <f t="shared" si="48"/>
        <v>0</v>
      </c>
      <c r="E55" s="184" t="str">
        <f>+MID(別紙①!F17,16,1)</f>
        <v/>
      </c>
      <c r="F55" s="184" t="str">
        <f t="shared" si="31"/>
        <v/>
      </c>
      <c r="G55" s="184" t="str">
        <f t="shared" si="32"/>
        <v/>
      </c>
      <c r="H55" s="184">
        <f t="shared" si="49"/>
        <v>0</v>
      </c>
      <c r="I55" s="176" t="str">
        <f>+MID(別紙①!G17,16,1)</f>
        <v/>
      </c>
      <c r="J55" s="176" t="str">
        <f t="shared" si="33"/>
        <v/>
      </c>
      <c r="K55" s="176" t="str">
        <f t="shared" si="34"/>
        <v/>
      </c>
      <c r="L55" s="176">
        <f t="shared" si="50"/>
        <v>0</v>
      </c>
      <c r="M55" s="184" t="str">
        <f>+MID(別紙①!F18,16,1)</f>
        <v/>
      </c>
      <c r="N55" s="184" t="str">
        <f t="shared" si="35"/>
        <v/>
      </c>
      <c r="O55" s="184" t="str">
        <f t="shared" si="36"/>
        <v/>
      </c>
      <c r="P55" s="184">
        <f t="shared" si="51"/>
        <v>0</v>
      </c>
      <c r="Q55" s="176" t="str">
        <f>+MID(別紙①!G18,16,1)</f>
        <v/>
      </c>
      <c r="R55" s="176" t="str">
        <f t="shared" si="37"/>
        <v/>
      </c>
      <c r="S55" s="176" t="str">
        <f t="shared" si="38"/>
        <v/>
      </c>
      <c r="T55" s="176">
        <f t="shared" si="52"/>
        <v>0</v>
      </c>
      <c r="U55" s="184" t="str">
        <f>+MID(別紙①!F19,16,1)</f>
        <v/>
      </c>
      <c r="V55" s="184" t="str">
        <f t="shared" si="39"/>
        <v/>
      </c>
      <c r="W55" s="184" t="str">
        <f t="shared" si="40"/>
        <v/>
      </c>
      <c r="X55" s="184">
        <f t="shared" si="53"/>
        <v>0</v>
      </c>
      <c r="Y55" s="185" t="str">
        <f>+MID(別紙①!G19,16,1)</f>
        <v/>
      </c>
      <c r="Z55" s="186" t="str">
        <f t="shared" si="41"/>
        <v/>
      </c>
      <c r="AA55" s="176" t="str">
        <f t="shared" si="42"/>
        <v/>
      </c>
      <c r="AB55" s="176">
        <f t="shared" si="54"/>
        <v>0</v>
      </c>
      <c r="AC55" s="187" t="str">
        <f>+MID(別紙①!F20,16,1)</f>
        <v/>
      </c>
      <c r="AD55" s="187" t="str">
        <f t="shared" si="43"/>
        <v/>
      </c>
      <c r="AE55" s="184" t="str">
        <f t="shared" si="44"/>
        <v/>
      </c>
      <c r="AF55" s="184">
        <f t="shared" si="55"/>
        <v>0</v>
      </c>
      <c r="AG55" s="186" t="str">
        <f>+MID(別紙①!G20,16,1)</f>
        <v/>
      </c>
      <c r="AH55" s="186" t="str">
        <f t="shared" si="45"/>
        <v/>
      </c>
      <c r="AI55" s="176" t="str">
        <f t="shared" si="46"/>
        <v/>
      </c>
      <c r="AJ55" s="176">
        <f t="shared" si="56"/>
        <v>0</v>
      </c>
      <c r="AL55" s="209" t="s">
        <v>691</v>
      </c>
      <c r="AM55" s="209" t="s">
        <v>656</v>
      </c>
      <c r="AN55" s="209">
        <f t="shared" si="57"/>
        <v>86</v>
      </c>
    </row>
    <row r="56" spans="1:40" ht="13.5" customHeight="1">
      <c r="A56" s="176" t="str">
        <f>+MID(別紙①!G16,17,1)</f>
        <v/>
      </c>
      <c r="B56" s="176" t="str">
        <f t="shared" si="30"/>
        <v/>
      </c>
      <c r="C56" s="176" t="str">
        <f t="shared" si="47"/>
        <v/>
      </c>
      <c r="D56" s="176">
        <f t="shared" si="48"/>
        <v>0</v>
      </c>
      <c r="E56" s="184" t="str">
        <f>+MID(別紙①!F17,17,1)</f>
        <v/>
      </c>
      <c r="F56" s="184" t="str">
        <f t="shared" si="31"/>
        <v/>
      </c>
      <c r="G56" s="184" t="str">
        <f t="shared" si="32"/>
        <v/>
      </c>
      <c r="H56" s="184">
        <f t="shared" si="49"/>
        <v>0</v>
      </c>
      <c r="I56" s="176" t="str">
        <f>+MID(別紙①!G17,17,1)</f>
        <v/>
      </c>
      <c r="J56" s="176" t="str">
        <f t="shared" si="33"/>
        <v/>
      </c>
      <c r="K56" s="176" t="str">
        <f t="shared" si="34"/>
        <v/>
      </c>
      <c r="L56" s="176">
        <f t="shared" si="50"/>
        <v>0</v>
      </c>
      <c r="M56" s="184" t="str">
        <f>+MID(別紙①!F18,17,1)</f>
        <v/>
      </c>
      <c r="N56" s="184" t="str">
        <f t="shared" si="35"/>
        <v/>
      </c>
      <c r="O56" s="184" t="str">
        <f t="shared" si="36"/>
        <v/>
      </c>
      <c r="P56" s="184">
        <f t="shared" si="51"/>
        <v>0</v>
      </c>
      <c r="Q56" s="176" t="str">
        <f>+MID(別紙①!G18,17,1)</f>
        <v/>
      </c>
      <c r="R56" s="176" t="str">
        <f t="shared" si="37"/>
        <v/>
      </c>
      <c r="S56" s="176" t="str">
        <f t="shared" si="38"/>
        <v/>
      </c>
      <c r="T56" s="176">
        <f t="shared" si="52"/>
        <v>0</v>
      </c>
      <c r="U56" s="184" t="str">
        <f>+MID(別紙①!F19,17,1)</f>
        <v/>
      </c>
      <c r="V56" s="184" t="str">
        <f t="shared" si="39"/>
        <v/>
      </c>
      <c r="W56" s="184" t="str">
        <f t="shared" si="40"/>
        <v/>
      </c>
      <c r="X56" s="184">
        <f t="shared" si="53"/>
        <v>0</v>
      </c>
      <c r="Y56" s="185" t="str">
        <f>+MID(別紙①!G19,17,1)</f>
        <v/>
      </c>
      <c r="Z56" s="186" t="str">
        <f t="shared" si="41"/>
        <v/>
      </c>
      <c r="AA56" s="176" t="str">
        <f t="shared" si="42"/>
        <v/>
      </c>
      <c r="AB56" s="176">
        <f t="shared" si="54"/>
        <v>0</v>
      </c>
      <c r="AC56" s="187" t="str">
        <f>+MID(別紙①!F20,17,1)</f>
        <v/>
      </c>
      <c r="AD56" s="187" t="str">
        <f t="shared" si="43"/>
        <v/>
      </c>
      <c r="AE56" s="184" t="str">
        <f t="shared" si="44"/>
        <v/>
      </c>
      <c r="AF56" s="184">
        <f t="shared" si="55"/>
        <v>0</v>
      </c>
      <c r="AG56" s="186" t="str">
        <f>+MID(別紙①!G20,17,1)</f>
        <v/>
      </c>
      <c r="AH56" s="186" t="str">
        <f t="shared" si="45"/>
        <v/>
      </c>
      <c r="AI56" s="176" t="str">
        <f t="shared" si="46"/>
        <v/>
      </c>
      <c r="AJ56" s="176">
        <f t="shared" si="56"/>
        <v>0</v>
      </c>
      <c r="AL56" s="209" t="s">
        <v>692</v>
      </c>
      <c r="AM56" s="209" t="s">
        <v>658</v>
      </c>
      <c r="AN56" s="209">
        <f t="shared" si="57"/>
        <v>87</v>
      </c>
    </row>
    <row r="57" spans="1:40" ht="13.5" customHeight="1">
      <c r="A57" s="176" t="str">
        <f>+MID(別紙①!G16,18,1)</f>
        <v/>
      </c>
      <c r="B57" s="176" t="str">
        <f t="shared" si="30"/>
        <v/>
      </c>
      <c r="C57" s="176" t="str">
        <f t="shared" si="47"/>
        <v/>
      </c>
      <c r="D57" s="176">
        <f t="shared" si="48"/>
        <v>0</v>
      </c>
      <c r="E57" s="184" t="str">
        <f>+MID(別紙①!F17,18,1)</f>
        <v/>
      </c>
      <c r="F57" s="184" t="str">
        <f t="shared" si="31"/>
        <v/>
      </c>
      <c r="G57" s="184" t="str">
        <f t="shared" si="32"/>
        <v/>
      </c>
      <c r="H57" s="184">
        <f t="shared" si="49"/>
        <v>0</v>
      </c>
      <c r="I57" s="176" t="str">
        <f>+MID(別紙①!G17,18,1)</f>
        <v/>
      </c>
      <c r="J57" s="176" t="str">
        <f t="shared" si="33"/>
        <v/>
      </c>
      <c r="K57" s="176" t="str">
        <f t="shared" si="34"/>
        <v/>
      </c>
      <c r="L57" s="176">
        <f t="shared" si="50"/>
        <v>0</v>
      </c>
      <c r="M57" s="184" t="str">
        <f>+MID(別紙①!F18,18,1)</f>
        <v/>
      </c>
      <c r="N57" s="184" t="str">
        <f t="shared" si="35"/>
        <v/>
      </c>
      <c r="O57" s="184" t="str">
        <f t="shared" si="36"/>
        <v/>
      </c>
      <c r="P57" s="184">
        <f t="shared" si="51"/>
        <v>0</v>
      </c>
      <c r="Q57" s="176" t="str">
        <f>+MID(別紙①!G18,18,1)</f>
        <v/>
      </c>
      <c r="R57" s="176" t="str">
        <f t="shared" si="37"/>
        <v/>
      </c>
      <c r="S57" s="176" t="str">
        <f t="shared" si="38"/>
        <v/>
      </c>
      <c r="T57" s="176">
        <f t="shared" si="52"/>
        <v>0</v>
      </c>
      <c r="U57" s="184" t="str">
        <f>+MID(別紙①!F19,18,1)</f>
        <v/>
      </c>
      <c r="V57" s="184" t="str">
        <f t="shared" si="39"/>
        <v/>
      </c>
      <c r="W57" s="184" t="str">
        <f t="shared" si="40"/>
        <v/>
      </c>
      <c r="X57" s="184">
        <f t="shared" si="53"/>
        <v>0</v>
      </c>
      <c r="Y57" s="185" t="str">
        <f>+MID(別紙①!G19,18,1)</f>
        <v/>
      </c>
      <c r="Z57" s="186" t="str">
        <f t="shared" si="41"/>
        <v/>
      </c>
      <c r="AA57" s="176" t="str">
        <f t="shared" si="42"/>
        <v/>
      </c>
      <c r="AB57" s="176">
        <f t="shared" si="54"/>
        <v>0</v>
      </c>
      <c r="AC57" s="187" t="str">
        <f>+MID(別紙①!F20,18,1)</f>
        <v/>
      </c>
      <c r="AD57" s="187" t="str">
        <f t="shared" si="43"/>
        <v/>
      </c>
      <c r="AE57" s="184" t="str">
        <f t="shared" si="44"/>
        <v/>
      </c>
      <c r="AF57" s="184">
        <f t="shared" si="55"/>
        <v>0</v>
      </c>
      <c r="AG57" s="186" t="str">
        <f>+MID(別紙①!G20,18,1)</f>
        <v/>
      </c>
      <c r="AH57" s="186" t="str">
        <f t="shared" si="45"/>
        <v/>
      </c>
      <c r="AI57" s="176" t="str">
        <f t="shared" si="46"/>
        <v/>
      </c>
      <c r="AJ57" s="176">
        <f t="shared" si="56"/>
        <v>0</v>
      </c>
      <c r="AL57" s="209" t="s">
        <v>693</v>
      </c>
      <c r="AM57" s="209" t="s">
        <v>660</v>
      </c>
      <c r="AN57" s="209">
        <f t="shared" si="57"/>
        <v>88</v>
      </c>
    </row>
    <row r="58" spans="1:40" ht="13.5" customHeight="1">
      <c r="A58" s="176" t="str">
        <f>+MID(別紙①!G16,19,1)</f>
        <v/>
      </c>
      <c r="B58" s="176" t="str">
        <f t="shared" si="30"/>
        <v/>
      </c>
      <c r="C58" s="176" t="str">
        <f t="shared" si="47"/>
        <v/>
      </c>
      <c r="D58" s="176">
        <f t="shared" si="48"/>
        <v>0</v>
      </c>
      <c r="E58" s="184" t="str">
        <f>+MID(別紙①!F17,19,1)</f>
        <v/>
      </c>
      <c r="F58" s="184" t="str">
        <f t="shared" si="31"/>
        <v/>
      </c>
      <c r="G58" s="184" t="str">
        <f t="shared" si="32"/>
        <v/>
      </c>
      <c r="H58" s="184">
        <f t="shared" si="49"/>
        <v>0</v>
      </c>
      <c r="I58" s="176" t="str">
        <f>+MID(別紙①!G17,19,1)</f>
        <v/>
      </c>
      <c r="J58" s="176" t="str">
        <f t="shared" si="33"/>
        <v/>
      </c>
      <c r="K58" s="176" t="str">
        <f t="shared" si="34"/>
        <v/>
      </c>
      <c r="L58" s="176">
        <f t="shared" si="50"/>
        <v>0</v>
      </c>
      <c r="M58" s="184" t="str">
        <f>+MID(別紙①!F18,19,1)</f>
        <v/>
      </c>
      <c r="N58" s="184" t="str">
        <f t="shared" si="35"/>
        <v/>
      </c>
      <c r="O58" s="184" t="str">
        <f t="shared" si="36"/>
        <v/>
      </c>
      <c r="P58" s="184">
        <f t="shared" si="51"/>
        <v>0</v>
      </c>
      <c r="Q58" s="176" t="str">
        <f>+MID(別紙①!G18,19,1)</f>
        <v/>
      </c>
      <c r="R58" s="176" t="str">
        <f t="shared" si="37"/>
        <v/>
      </c>
      <c r="S58" s="176" t="str">
        <f t="shared" si="38"/>
        <v/>
      </c>
      <c r="T58" s="176">
        <f t="shared" si="52"/>
        <v>0</v>
      </c>
      <c r="U58" s="184" t="str">
        <f>+MID(別紙①!F19,19,1)</f>
        <v/>
      </c>
      <c r="V58" s="184" t="str">
        <f t="shared" si="39"/>
        <v/>
      </c>
      <c r="W58" s="184" t="str">
        <f t="shared" si="40"/>
        <v/>
      </c>
      <c r="X58" s="184">
        <f t="shared" si="53"/>
        <v>0</v>
      </c>
      <c r="Y58" s="185" t="str">
        <f>+MID(別紙①!G19,19,1)</f>
        <v/>
      </c>
      <c r="Z58" s="186" t="str">
        <f t="shared" si="41"/>
        <v/>
      </c>
      <c r="AA58" s="176" t="str">
        <f t="shared" si="42"/>
        <v/>
      </c>
      <c r="AB58" s="176">
        <f t="shared" si="54"/>
        <v>0</v>
      </c>
      <c r="AC58" s="187" t="str">
        <f>+MID(別紙①!F20,19,1)</f>
        <v/>
      </c>
      <c r="AD58" s="187" t="str">
        <f t="shared" si="43"/>
        <v/>
      </c>
      <c r="AE58" s="184" t="str">
        <f t="shared" si="44"/>
        <v/>
      </c>
      <c r="AF58" s="184">
        <f t="shared" si="55"/>
        <v>0</v>
      </c>
      <c r="AG58" s="186" t="str">
        <f>+MID(別紙①!G20,19,1)</f>
        <v/>
      </c>
      <c r="AH58" s="186" t="str">
        <f t="shared" si="45"/>
        <v/>
      </c>
      <c r="AI58" s="176" t="str">
        <f t="shared" si="46"/>
        <v/>
      </c>
      <c r="AJ58" s="176">
        <f t="shared" si="56"/>
        <v>0</v>
      </c>
      <c r="AL58" s="209" t="s">
        <v>694</v>
      </c>
      <c r="AM58" s="209" t="s">
        <v>662</v>
      </c>
      <c r="AN58" s="209">
        <f t="shared" si="57"/>
        <v>89</v>
      </c>
    </row>
    <row r="59" spans="1:40" ht="13.5" customHeight="1">
      <c r="A59" s="176" t="str">
        <f>+MID(別紙①!G16,20,1)</f>
        <v/>
      </c>
      <c r="B59" s="176" t="str">
        <f t="shared" si="30"/>
        <v/>
      </c>
      <c r="C59" s="176" t="str">
        <f t="shared" si="47"/>
        <v/>
      </c>
      <c r="D59" s="176">
        <f t="shared" si="48"/>
        <v>0</v>
      </c>
      <c r="E59" s="184" t="str">
        <f>+MID(別紙①!F17,20,1)</f>
        <v/>
      </c>
      <c r="F59" s="184" t="str">
        <f t="shared" si="31"/>
        <v/>
      </c>
      <c r="G59" s="184" t="str">
        <f t="shared" si="32"/>
        <v/>
      </c>
      <c r="H59" s="184">
        <f t="shared" si="49"/>
        <v>0</v>
      </c>
      <c r="I59" s="176" t="str">
        <f>+MID(別紙①!G17,20,1)</f>
        <v/>
      </c>
      <c r="J59" s="176" t="str">
        <f t="shared" si="33"/>
        <v/>
      </c>
      <c r="K59" s="176" t="str">
        <f t="shared" si="34"/>
        <v/>
      </c>
      <c r="L59" s="176">
        <f t="shared" si="50"/>
        <v>0</v>
      </c>
      <c r="M59" s="184" t="str">
        <f>+MID(別紙①!F18,20,1)</f>
        <v/>
      </c>
      <c r="N59" s="184" t="str">
        <f t="shared" si="35"/>
        <v/>
      </c>
      <c r="O59" s="184" t="str">
        <f t="shared" si="36"/>
        <v/>
      </c>
      <c r="P59" s="184">
        <f t="shared" si="51"/>
        <v>0</v>
      </c>
      <c r="Q59" s="176" t="str">
        <f>+MID(別紙①!G18,20,1)</f>
        <v/>
      </c>
      <c r="R59" s="176" t="str">
        <f t="shared" si="37"/>
        <v/>
      </c>
      <c r="S59" s="176" t="str">
        <f t="shared" si="38"/>
        <v/>
      </c>
      <c r="T59" s="176">
        <f t="shared" si="52"/>
        <v>0</v>
      </c>
      <c r="U59" s="184" t="str">
        <f>+MID(別紙①!F19,20,1)</f>
        <v/>
      </c>
      <c r="V59" s="184" t="str">
        <f t="shared" si="39"/>
        <v/>
      </c>
      <c r="W59" s="184" t="str">
        <f t="shared" si="40"/>
        <v/>
      </c>
      <c r="X59" s="184">
        <f t="shared" si="53"/>
        <v>0</v>
      </c>
      <c r="Y59" s="185" t="str">
        <f>+MID(別紙①!G19,20,1)</f>
        <v/>
      </c>
      <c r="Z59" s="186" t="str">
        <f t="shared" si="41"/>
        <v/>
      </c>
      <c r="AA59" s="176" t="str">
        <f t="shared" si="42"/>
        <v/>
      </c>
      <c r="AB59" s="176">
        <f t="shared" si="54"/>
        <v>0</v>
      </c>
      <c r="AC59" s="187" t="str">
        <f>+MID(別紙①!F20,20,1)</f>
        <v/>
      </c>
      <c r="AD59" s="187" t="str">
        <f t="shared" si="43"/>
        <v/>
      </c>
      <c r="AE59" s="184" t="str">
        <f t="shared" si="44"/>
        <v/>
      </c>
      <c r="AF59" s="184">
        <f t="shared" si="55"/>
        <v>0</v>
      </c>
      <c r="AG59" s="186" t="str">
        <f>+MID(別紙①!G20,20,1)</f>
        <v/>
      </c>
      <c r="AH59" s="186" t="str">
        <f t="shared" si="45"/>
        <v/>
      </c>
      <c r="AI59" s="176" t="str">
        <f t="shared" si="46"/>
        <v/>
      </c>
      <c r="AJ59" s="176">
        <f t="shared" si="56"/>
        <v>0</v>
      </c>
      <c r="AL59" s="209" t="s">
        <v>695</v>
      </c>
      <c r="AM59" s="209" t="s">
        <v>664</v>
      </c>
      <c r="AN59" s="209">
        <f t="shared" si="57"/>
        <v>90</v>
      </c>
    </row>
    <row r="60" spans="1:40" ht="13.5" customHeight="1">
      <c r="A60" s="176" t="str">
        <f>+MID(別紙①!G16,21,1)</f>
        <v/>
      </c>
      <c r="B60" s="176" t="str">
        <f t="shared" si="30"/>
        <v/>
      </c>
      <c r="C60" s="176" t="str">
        <f t="shared" si="47"/>
        <v/>
      </c>
      <c r="D60" s="176">
        <f t="shared" si="48"/>
        <v>0</v>
      </c>
      <c r="E60" s="184" t="str">
        <f>+MID(別紙①!F17,21,1)</f>
        <v/>
      </c>
      <c r="F60" s="184" t="str">
        <f t="shared" si="31"/>
        <v/>
      </c>
      <c r="G60" s="184" t="str">
        <f t="shared" si="32"/>
        <v/>
      </c>
      <c r="H60" s="184">
        <f t="shared" si="49"/>
        <v>0</v>
      </c>
      <c r="I60" s="176" t="str">
        <f>+MID(別紙①!G17,21,1)</f>
        <v/>
      </c>
      <c r="J60" s="176" t="str">
        <f t="shared" si="33"/>
        <v/>
      </c>
      <c r="K60" s="176" t="str">
        <f t="shared" si="34"/>
        <v/>
      </c>
      <c r="L60" s="176">
        <f t="shared" si="50"/>
        <v>0</v>
      </c>
      <c r="M60" s="184" t="str">
        <f>+MID(別紙①!F18,21,1)</f>
        <v/>
      </c>
      <c r="N60" s="184" t="str">
        <f t="shared" si="35"/>
        <v/>
      </c>
      <c r="O60" s="184" t="str">
        <f t="shared" si="36"/>
        <v/>
      </c>
      <c r="P60" s="184">
        <f t="shared" si="51"/>
        <v>0</v>
      </c>
      <c r="Q60" s="176" t="str">
        <f>+MID(別紙①!G18,21,1)</f>
        <v/>
      </c>
      <c r="R60" s="176" t="str">
        <f t="shared" si="37"/>
        <v/>
      </c>
      <c r="S60" s="176" t="str">
        <f t="shared" si="38"/>
        <v/>
      </c>
      <c r="T60" s="176">
        <f t="shared" si="52"/>
        <v>0</v>
      </c>
      <c r="U60" s="184" t="str">
        <f>+MID(別紙①!F19,21,1)</f>
        <v/>
      </c>
      <c r="V60" s="184" t="str">
        <f t="shared" si="39"/>
        <v/>
      </c>
      <c r="W60" s="184" t="str">
        <f t="shared" si="40"/>
        <v/>
      </c>
      <c r="X60" s="184">
        <f t="shared" si="53"/>
        <v>0</v>
      </c>
      <c r="Y60" s="185" t="str">
        <f>+MID(別紙①!G19,21,1)</f>
        <v/>
      </c>
      <c r="Z60" s="186" t="str">
        <f t="shared" si="41"/>
        <v/>
      </c>
      <c r="AA60" s="176" t="str">
        <f t="shared" si="42"/>
        <v/>
      </c>
      <c r="AB60" s="176">
        <f t="shared" si="54"/>
        <v>0</v>
      </c>
      <c r="AC60" s="187" t="str">
        <f>+MID(別紙①!F20,21,1)</f>
        <v/>
      </c>
      <c r="AD60" s="187" t="str">
        <f t="shared" si="43"/>
        <v/>
      </c>
      <c r="AE60" s="184" t="str">
        <f t="shared" si="44"/>
        <v/>
      </c>
      <c r="AF60" s="184">
        <f t="shared" si="55"/>
        <v>0</v>
      </c>
      <c r="AG60" s="186" t="str">
        <f>+MID(別紙①!G20,21,1)</f>
        <v/>
      </c>
      <c r="AH60" s="186" t="str">
        <f>IFERROR((VLOOKUP(AG60,$AL$5:$AM$72,2,FALSE)),"")</f>
        <v/>
      </c>
      <c r="AI60" s="176" t="str">
        <f t="shared" si="46"/>
        <v/>
      </c>
      <c r="AJ60" s="176">
        <f t="shared" si="56"/>
        <v>0</v>
      </c>
      <c r="AL60" s="217" t="s">
        <v>696</v>
      </c>
      <c r="AM60" s="209" t="s">
        <v>697</v>
      </c>
      <c r="AN60" s="209">
        <f t="shared" si="57"/>
        <v>49</v>
      </c>
    </row>
    <row r="61" spans="1:40" ht="13.5" customHeight="1">
      <c r="A61" s="176" t="str">
        <f>+MID(別紙①!G16,22,1)</f>
        <v/>
      </c>
      <c r="B61" s="176" t="str">
        <f t="shared" si="30"/>
        <v/>
      </c>
      <c r="C61" s="176" t="str">
        <f t="shared" si="47"/>
        <v/>
      </c>
      <c r="D61" s="176">
        <f t="shared" si="48"/>
        <v>0</v>
      </c>
      <c r="E61" s="184" t="str">
        <f>+MID(別紙①!F17,22,1)</f>
        <v/>
      </c>
      <c r="F61" s="184" t="str">
        <f t="shared" si="31"/>
        <v/>
      </c>
      <c r="G61" s="184" t="str">
        <f t="shared" si="32"/>
        <v/>
      </c>
      <c r="H61" s="184">
        <f t="shared" si="49"/>
        <v>0</v>
      </c>
      <c r="I61" s="176" t="str">
        <f>+MID(別紙①!G17,22,1)</f>
        <v/>
      </c>
      <c r="J61" s="176" t="str">
        <f t="shared" si="33"/>
        <v/>
      </c>
      <c r="K61" s="176" t="str">
        <f t="shared" si="34"/>
        <v/>
      </c>
      <c r="L61" s="176">
        <f t="shared" si="50"/>
        <v>0</v>
      </c>
      <c r="M61" s="184" t="str">
        <f>+MID(別紙①!F18,22,1)</f>
        <v/>
      </c>
      <c r="N61" s="184" t="str">
        <f t="shared" si="35"/>
        <v/>
      </c>
      <c r="O61" s="184" t="str">
        <f t="shared" si="36"/>
        <v/>
      </c>
      <c r="P61" s="184">
        <f t="shared" si="51"/>
        <v>0</v>
      </c>
      <c r="Q61" s="176" t="str">
        <f>+MID(別紙①!G18,22,1)</f>
        <v/>
      </c>
      <c r="R61" s="176" t="str">
        <f t="shared" si="37"/>
        <v/>
      </c>
      <c r="S61" s="176" t="str">
        <f t="shared" si="38"/>
        <v/>
      </c>
      <c r="T61" s="176">
        <f t="shared" si="52"/>
        <v>0</v>
      </c>
      <c r="U61" s="184" t="str">
        <f>+MID(別紙①!F19,22,1)</f>
        <v/>
      </c>
      <c r="V61" s="184" t="str">
        <f t="shared" si="39"/>
        <v/>
      </c>
      <c r="W61" s="184" t="str">
        <f t="shared" si="40"/>
        <v/>
      </c>
      <c r="X61" s="184">
        <f t="shared" si="53"/>
        <v>0</v>
      </c>
      <c r="Y61" s="185" t="str">
        <f>+MID(別紙①!G19,22,1)</f>
        <v/>
      </c>
      <c r="Z61" s="186" t="str">
        <f t="shared" si="41"/>
        <v/>
      </c>
      <c r="AA61" s="176" t="str">
        <f t="shared" si="42"/>
        <v/>
      </c>
      <c r="AB61" s="176">
        <f t="shared" si="54"/>
        <v>0</v>
      </c>
      <c r="AC61" s="187" t="str">
        <f>+MID(別紙①!F20,22,1)</f>
        <v/>
      </c>
      <c r="AD61" s="187" t="str">
        <f t="shared" si="43"/>
        <v/>
      </c>
      <c r="AE61" s="184" t="str">
        <f t="shared" si="44"/>
        <v/>
      </c>
      <c r="AF61" s="184">
        <f t="shared" si="55"/>
        <v>0</v>
      </c>
      <c r="AG61" s="186" t="str">
        <f>+MID(別紙①!G20,22,1)</f>
        <v/>
      </c>
      <c r="AH61" s="186" t="str">
        <f t="shared" ref="AH61:AH71" si="58">IFERROR((VLOOKUP(AG61,$AL$5:$AM$72,2,FALSE)),"")</f>
        <v/>
      </c>
      <c r="AI61" s="176" t="str">
        <f t="shared" si="46"/>
        <v/>
      </c>
      <c r="AJ61" s="176">
        <f t="shared" si="56"/>
        <v>0</v>
      </c>
      <c r="AL61" s="217" t="s">
        <v>698</v>
      </c>
      <c r="AM61" s="209" t="s">
        <v>699</v>
      </c>
      <c r="AN61" s="209">
        <f t="shared" si="57"/>
        <v>50</v>
      </c>
    </row>
    <row r="62" spans="1:40" ht="13.5" customHeight="1">
      <c r="A62" s="176" t="str">
        <f>+MID(別紙①!G16,23,1)</f>
        <v/>
      </c>
      <c r="B62" s="176" t="str">
        <f t="shared" si="30"/>
        <v/>
      </c>
      <c r="C62" s="176" t="str">
        <f t="shared" si="47"/>
        <v/>
      </c>
      <c r="D62" s="176">
        <f t="shared" si="48"/>
        <v>0</v>
      </c>
      <c r="E62" s="184" t="str">
        <f>+MID(別紙①!F17,23,1)</f>
        <v/>
      </c>
      <c r="F62" s="184" t="str">
        <f t="shared" si="31"/>
        <v/>
      </c>
      <c r="G62" s="184" t="str">
        <f t="shared" si="32"/>
        <v/>
      </c>
      <c r="H62" s="184">
        <f t="shared" si="49"/>
        <v>0</v>
      </c>
      <c r="I62" s="176" t="str">
        <f>+MID(別紙①!G17,23,1)</f>
        <v/>
      </c>
      <c r="J62" s="176" t="str">
        <f t="shared" si="33"/>
        <v/>
      </c>
      <c r="K62" s="176" t="str">
        <f t="shared" si="34"/>
        <v/>
      </c>
      <c r="L62" s="176">
        <f t="shared" si="50"/>
        <v>0</v>
      </c>
      <c r="M62" s="184" t="str">
        <f>+MID(別紙①!F18,23,1)</f>
        <v/>
      </c>
      <c r="N62" s="184" t="str">
        <f t="shared" si="35"/>
        <v/>
      </c>
      <c r="O62" s="184" t="str">
        <f t="shared" si="36"/>
        <v/>
      </c>
      <c r="P62" s="184">
        <f t="shared" si="51"/>
        <v>0</v>
      </c>
      <c r="Q62" s="176" t="str">
        <f>+MID(別紙①!G18,23,1)</f>
        <v/>
      </c>
      <c r="R62" s="176" t="str">
        <f t="shared" si="37"/>
        <v/>
      </c>
      <c r="S62" s="176" t="str">
        <f t="shared" si="38"/>
        <v/>
      </c>
      <c r="T62" s="176">
        <f t="shared" si="52"/>
        <v>0</v>
      </c>
      <c r="U62" s="184" t="str">
        <f>+MID(別紙①!F19,23,1)</f>
        <v/>
      </c>
      <c r="V62" s="184" t="str">
        <f t="shared" si="39"/>
        <v/>
      </c>
      <c r="W62" s="184" t="str">
        <f t="shared" si="40"/>
        <v/>
      </c>
      <c r="X62" s="184">
        <f t="shared" si="53"/>
        <v>0</v>
      </c>
      <c r="Y62" s="185" t="str">
        <f>+MID(別紙①!G19,23,1)</f>
        <v/>
      </c>
      <c r="Z62" s="186" t="str">
        <f t="shared" si="41"/>
        <v/>
      </c>
      <c r="AA62" s="176" t="str">
        <f t="shared" si="42"/>
        <v/>
      </c>
      <c r="AB62" s="176">
        <f t="shared" si="54"/>
        <v>0</v>
      </c>
      <c r="AC62" s="187" t="str">
        <f>+MID(別紙①!F20,23,1)</f>
        <v/>
      </c>
      <c r="AD62" s="187" t="str">
        <f t="shared" si="43"/>
        <v/>
      </c>
      <c r="AE62" s="184" t="str">
        <f t="shared" si="44"/>
        <v/>
      </c>
      <c r="AF62" s="184">
        <f t="shared" si="55"/>
        <v>0</v>
      </c>
      <c r="AG62" s="186" t="str">
        <f>+MID(別紙①!G20,23,1)</f>
        <v/>
      </c>
      <c r="AH62" s="186" t="str">
        <f t="shared" si="58"/>
        <v/>
      </c>
      <c r="AI62" s="176" t="str">
        <f t="shared" si="46"/>
        <v/>
      </c>
      <c r="AJ62" s="176">
        <f t="shared" si="56"/>
        <v>0</v>
      </c>
      <c r="AL62" s="217" t="s">
        <v>700</v>
      </c>
      <c r="AM62" s="209" t="s">
        <v>701</v>
      </c>
      <c r="AN62" s="209">
        <f t="shared" si="57"/>
        <v>51</v>
      </c>
    </row>
    <row r="63" spans="1:40" ht="13.5" customHeight="1">
      <c r="A63" s="176" t="str">
        <f>+MID(別紙①!G16,24,1)</f>
        <v/>
      </c>
      <c r="B63" s="176" t="str">
        <f t="shared" si="30"/>
        <v/>
      </c>
      <c r="C63" s="176" t="str">
        <f t="shared" si="47"/>
        <v/>
      </c>
      <c r="D63" s="176">
        <f t="shared" si="48"/>
        <v>0</v>
      </c>
      <c r="E63" s="184" t="str">
        <f>+MID(別紙①!F17,24,1)</f>
        <v/>
      </c>
      <c r="F63" s="184" t="str">
        <f t="shared" si="31"/>
        <v/>
      </c>
      <c r="G63" s="184" t="str">
        <f t="shared" si="32"/>
        <v/>
      </c>
      <c r="H63" s="184">
        <f t="shared" si="49"/>
        <v>0</v>
      </c>
      <c r="I63" s="176" t="str">
        <f>+MID(別紙①!G17,24,1)</f>
        <v/>
      </c>
      <c r="J63" s="176" t="str">
        <f t="shared" si="33"/>
        <v/>
      </c>
      <c r="K63" s="176" t="str">
        <f t="shared" si="34"/>
        <v/>
      </c>
      <c r="L63" s="176">
        <f t="shared" si="50"/>
        <v>0</v>
      </c>
      <c r="M63" s="184" t="str">
        <f>+MID(別紙①!F18,24,1)</f>
        <v/>
      </c>
      <c r="N63" s="184" t="str">
        <f t="shared" si="35"/>
        <v/>
      </c>
      <c r="O63" s="184" t="str">
        <f t="shared" si="36"/>
        <v/>
      </c>
      <c r="P63" s="184">
        <f t="shared" si="51"/>
        <v>0</v>
      </c>
      <c r="Q63" s="176" t="str">
        <f>+MID(別紙①!G18,24,1)</f>
        <v/>
      </c>
      <c r="R63" s="176" t="str">
        <f t="shared" si="37"/>
        <v/>
      </c>
      <c r="S63" s="176" t="str">
        <f t="shared" si="38"/>
        <v/>
      </c>
      <c r="T63" s="176">
        <f t="shared" si="52"/>
        <v>0</v>
      </c>
      <c r="U63" s="184" t="str">
        <f>+MID(別紙①!F19,24,1)</f>
        <v/>
      </c>
      <c r="V63" s="184" t="str">
        <f t="shared" si="39"/>
        <v/>
      </c>
      <c r="W63" s="184" t="str">
        <f t="shared" si="40"/>
        <v/>
      </c>
      <c r="X63" s="184">
        <f t="shared" si="53"/>
        <v>0</v>
      </c>
      <c r="Y63" s="185" t="str">
        <f>+MID(別紙①!G19,24,1)</f>
        <v/>
      </c>
      <c r="Z63" s="186" t="str">
        <f t="shared" si="41"/>
        <v/>
      </c>
      <c r="AA63" s="176" t="str">
        <f t="shared" si="42"/>
        <v/>
      </c>
      <c r="AB63" s="176">
        <f t="shared" si="54"/>
        <v>0</v>
      </c>
      <c r="AC63" s="187" t="str">
        <f>+MID(別紙①!F20,24,1)</f>
        <v/>
      </c>
      <c r="AD63" s="187" t="str">
        <f t="shared" si="43"/>
        <v/>
      </c>
      <c r="AE63" s="184" t="str">
        <f t="shared" si="44"/>
        <v/>
      </c>
      <c r="AF63" s="184">
        <f t="shared" si="55"/>
        <v>0</v>
      </c>
      <c r="AG63" s="186" t="str">
        <f>+MID(別紙①!G20,24,1)</f>
        <v/>
      </c>
      <c r="AH63" s="186" t="str">
        <f t="shared" si="58"/>
        <v/>
      </c>
      <c r="AI63" s="176" t="str">
        <f t="shared" si="46"/>
        <v/>
      </c>
      <c r="AJ63" s="176">
        <f t="shared" si="56"/>
        <v>0</v>
      </c>
      <c r="AL63" s="217" t="s">
        <v>702</v>
      </c>
      <c r="AM63" s="209" t="s">
        <v>703</v>
      </c>
      <c r="AN63" s="209">
        <f t="shared" si="57"/>
        <v>52</v>
      </c>
    </row>
    <row r="64" spans="1:40" ht="13.5" customHeight="1">
      <c r="A64" s="176" t="str">
        <f>+MID(別紙①!G16,25,1)</f>
        <v/>
      </c>
      <c r="B64" s="176" t="str">
        <f t="shared" si="30"/>
        <v/>
      </c>
      <c r="C64" s="176" t="str">
        <f t="shared" si="47"/>
        <v/>
      </c>
      <c r="D64" s="176">
        <f t="shared" si="48"/>
        <v>0</v>
      </c>
      <c r="E64" s="184" t="str">
        <f>+MID(別紙①!F17,25,1)</f>
        <v/>
      </c>
      <c r="F64" s="184" t="str">
        <f t="shared" si="31"/>
        <v/>
      </c>
      <c r="G64" s="184" t="str">
        <f t="shared" si="32"/>
        <v/>
      </c>
      <c r="H64" s="184">
        <f t="shared" si="49"/>
        <v>0</v>
      </c>
      <c r="I64" s="176" t="str">
        <f>+MID(別紙①!G17,25,1)</f>
        <v/>
      </c>
      <c r="J64" s="176" t="str">
        <f t="shared" si="33"/>
        <v/>
      </c>
      <c r="K64" s="176" t="str">
        <f t="shared" si="34"/>
        <v/>
      </c>
      <c r="L64" s="176">
        <f t="shared" si="50"/>
        <v>0</v>
      </c>
      <c r="M64" s="184" t="str">
        <f>+MID(別紙①!F18,25,1)</f>
        <v/>
      </c>
      <c r="N64" s="184" t="str">
        <f t="shared" si="35"/>
        <v/>
      </c>
      <c r="O64" s="184" t="str">
        <f t="shared" si="36"/>
        <v/>
      </c>
      <c r="P64" s="184">
        <f t="shared" si="51"/>
        <v>0</v>
      </c>
      <c r="Q64" s="176" t="str">
        <f>+MID(別紙①!G18,25,1)</f>
        <v/>
      </c>
      <c r="R64" s="176" t="str">
        <f t="shared" si="37"/>
        <v/>
      </c>
      <c r="S64" s="176" t="str">
        <f t="shared" si="38"/>
        <v/>
      </c>
      <c r="T64" s="176">
        <f t="shared" si="52"/>
        <v>0</v>
      </c>
      <c r="U64" s="184" t="str">
        <f>+MID(別紙①!F19,25,1)</f>
        <v/>
      </c>
      <c r="V64" s="184" t="str">
        <f t="shared" si="39"/>
        <v/>
      </c>
      <c r="W64" s="184" t="str">
        <f t="shared" si="40"/>
        <v/>
      </c>
      <c r="X64" s="184">
        <f t="shared" si="53"/>
        <v>0</v>
      </c>
      <c r="Y64" s="185" t="str">
        <f>+MID(別紙①!G19,25,1)</f>
        <v/>
      </c>
      <c r="Z64" s="186" t="str">
        <f t="shared" si="41"/>
        <v/>
      </c>
      <c r="AA64" s="176" t="str">
        <f t="shared" si="42"/>
        <v/>
      </c>
      <c r="AB64" s="176">
        <f t="shared" si="54"/>
        <v>0</v>
      </c>
      <c r="AC64" s="187" t="str">
        <f>+MID(別紙①!F20,25,1)</f>
        <v/>
      </c>
      <c r="AD64" s="187" t="str">
        <f t="shared" si="43"/>
        <v/>
      </c>
      <c r="AE64" s="184" t="str">
        <f t="shared" si="44"/>
        <v/>
      </c>
      <c r="AF64" s="184">
        <f t="shared" si="55"/>
        <v>0</v>
      </c>
      <c r="AG64" s="186" t="str">
        <f>+MID(別紙①!G20,25,1)</f>
        <v/>
      </c>
      <c r="AH64" s="186" t="str">
        <f t="shared" si="58"/>
        <v/>
      </c>
      <c r="AI64" s="176" t="str">
        <f t="shared" si="46"/>
        <v/>
      </c>
      <c r="AJ64" s="176">
        <f t="shared" si="56"/>
        <v>0</v>
      </c>
      <c r="AL64" s="217" t="s">
        <v>704</v>
      </c>
      <c r="AM64" s="209" t="s">
        <v>705</v>
      </c>
      <c r="AN64" s="209">
        <f t="shared" si="57"/>
        <v>53</v>
      </c>
    </row>
    <row r="65" spans="1:40" ht="13.5" customHeight="1">
      <c r="A65" s="176" t="str">
        <f>+MID(別紙①!G16,26,1)</f>
        <v/>
      </c>
      <c r="B65" s="176" t="str">
        <f t="shared" si="30"/>
        <v/>
      </c>
      <c r="C65" s="176" t="str">
        <f t="shared" si="47"/>
        <v/>
      </c>
      <c r="D65" s="176">
        <f t="shared" si="48"/>
        <v>0</v>
      </c>
      <c r="E65" s="184" t="str">
        <f>+MID(別紙①!F17,26,1)</f>
        <v/>
      </c>
      <c r="F65" s="184" t="str">
        <f t="shared" si="31"/>
        <v/>
      </c>
      <c r="G65" s="184" t="str">
        <f t="shared" si="32"/>
        <v/>
      </c>
      <c r="H65" s="184">
        <f t="shared" si="49"/>
        <v>0</v>
      </c>
      <c r="I65" s="176" t="str">
        <f>+MID(別紙①!G17,26,1)</f>
        <v/>
      </c>
      <c r="J65" s="176" t="str">
        <f t="shared" si="33"/>
        <v/>
      </c>
      <c r="K65" s="176" t="str">
        <f t="shared" si="34"/>
        <v/>
      </c>
      <c r="L65" s="176">
        <f t="shared" si="50"/>
        <v>0</v>
      </c>
      <c r="M65" s="184" t="str">
        <f>+MID(別紙①!F18,26,1)</f>
        <v/>
      </c>
      <c r="N65" s="184" t="str">
        <f t="shared" si="35"/>
        <v/>
      </c>
      <c r="O65" s="184" t="str">
        <f t="shared" si="36"/>
        <v/>
      </c>
      <c r="P65" s="184">
        <f t="shared" si="51"/>
        <v>0</v>
      </c>
      <c r="Q65" s="176" t="str">
        <f>+MID(別紙①!G18,26,1)</f>
        <v/>
      </c>
      <c r="R65" s="176" t="str">
        <f t="shared" si="37"/>
        <v/>
      </c>
      <c r="S65" s="176" t="str">
        <f t="shared" si="38"/>
        <v/>
      </c>
      <c r="T65" s="176">
        <f t="shared" si="52"/>
        <v>0</v>
      </c>
      <c r="U65" s="184" t="str">
        <f>+MID(別紙①!F19,26,1)</f>
        <v/>
      </c>
      <c r="V65" s="184" t="str">
        <f t="shared" si="39"/>
        <v/>
      </c>
      <c r="W65" s="184" t="str">
        <f t="shared" si="40"/>
        <v/>
      </c>
      <c r="X65" s="184">
        <f t="shared" si="53"/>
        <v>0</v>
      </c>
      <c r="Y65" s="185" t="str">
        <f>+MID(別紙①!G19,26,1)</f>
        <v/>
      </c>
      <c r="Z65" s="186" t="str">
        <f t="shared" si="41"/>
        <v/>
      </c>
      <c r="AA65" s="176" t="str">
        <f t="shared" si="42"/>
        <v/>
      </c>
      <c r="AB65" s="176">
        <f t="shared" si="54"/>
        <v>0</v>
      </c>
      <c r="AC65" s="187" t="str">
        <f>+MID(別紙①!F20,26,1)</f>
        <v/>
      </c>
      <c r="AD65" s="187" t="str">
        <f t="shared" si="43"/>
        <v/>
      </c>
      <c r="AE65" s="184" t="str">
        <f t="shared" si="44"/>
        <v/>
      </c>
      <c r="AF65" s="184">
        <f t="shared" si="55"/>
        <v>0</v>
      </c>
      <c r="AG65" s="186" t="str">
        <f>+MID(別紙①!G20,26,1)</f>
        <v/>
      </c>
      <c r="AH65" s="186" t="str">
        <f t="shared" si="58"/>
        <v/>
      </c>
      <c r="AI65" s="176" t="str">
        <f t="shared" si="46"/>
        <v/>
      </c>
      <c r="AJ65" s="176">
        <f t="shared" si="56"/>
        <v>0</v>
      </c>
      <c r="AL65" s="217" t="s">
        <v>706</v>
      </c>
      <c r="AM65" s="209" t="s">
        <v>707</v>
      </c>
      <c r="AN65" s="209">
        <f t="shared" si="57"/>
        <v>54</v>
      </c>
    </row>
    <row r="66" spans="1:40" ht="13.5" customHeight="1">
      <c r="A66" s="176" t="str">
        <f>+MID(別紙①!G16,27,1)</f>
        <v/>
      </c>
      <c r="B66" s="176" t="str">
        <f t="shared" si="30"/>
        <v/>
      </c>
      <c r="C66" s="176" t="str">
        <f t="shared" si="47"/>
        <v/>
      </c>
      <c r="D66" s="176">
        <f t="shared" si="48"/>
        <v>0</v>
      </c>
      <c r="E66" s="184" t="str">
        <f>+MID(別紙①!F17,27,1)</f>
        <v/>
      </c>
      <c r="F66" s="184" t="str">
        <f t="shared" si="31"/>
        <v/>
      </c>
      <c r="G66" s="184" t="str">
        <f t="shared" si="32"/>
        <v/>
      </c>
      <c r="H66" s="184">
        <f t="shared" si="49"/>
        <v>0</v>
      </c>
      <c r="I66" s="176" t="str">
        <f>+MID(別紙①!G17,27,1)</f>
        <v/>
      </c>
      <c r="J66" s="176" t="str">
        <f t="shared" si="33"/>
        <v/>
      </c>
      <c r="K66" s="176" t="str">
        <f t="shared" si="34"/>
        <v/>
      </c>
      <c r="L66" s="176">
        <f t="shared" si="50"/>
        <v>0</v>
      </c>
      <c r="M66" s="184" t="str">
        <f>+MID(別紙①!F18,27,1)</f>
        <v/>
      </c>
      <c r="N66" s="184" t="str">
        <f t="shared" si="35"/>
        <v/>
      </c>
      <c r="O66" s="184" t="str">
        <f t="shared" si="36"/>
        <v/>
      </c>
      <c r="P66" s="184">
        <f t="shared" si="51"/>
        <v>0</v>
      </c>
      <c r="Q66" s="176" t="str">
        <f>+MID(別紙①!G18,27,1)</f>
        <v/>
      </c>
      <c r="R66" s="176" t="str">
        <f t="shared" si="37"/>
        <v/>
      </c>
      <c r="S66" s="176" t="str">
        <f t="shared" si="38"/>
        <v/>
      </c>
      <c r="T66" s="176">
        <f t="shared" si="52"/>
        <v>0</v>
      </c>
      <c r="U66" s="184" t="str">
        <f>+MID(別紙①!F19,27,1)</f>
        <v/>
      </c>
      <c r="V66" s="184" t="str">
        <f t="shared" si="39"/>
        <v/>
      </c>
      <c r="W66" s="184" t="str">
        <f t="shared" si="40"/>
        <v/>
      </c>
      <c r="X66" s="184">
        <f t="shared" si="53"/>
        <v>0</v>
      </c>
      <c r="Y66" s="185" t="str">
        <f>+MID(別紙①!G19,27,1)</f>
        <v/>
      </c>
      <c r="Z66" s="186" t="str">
        <f t="shared" si="41"/>
        <v/>
      </c>
      <c r="AA66" s="176" t="str">
        <f t="shared" si="42"/>
        <v/>
      </c>
      <c r="AB66" s="176">
        <f t="shared" si="54"/>
        <v>0</v>
      </c>
      <c r="AC66" s="187" t="str">
        <f>+MID(別紙①!F20,27,1)</f>
        <v/>
      </c>
      <c r="AD66" s="187" t="str">
        <f t="shared" si="43"/>
        <v/>
      </c>
      <c r="AE66" s="184" t="str">
        <f t="shared" si="44"/>
        <v/>
      </c>
      <c r="AF66" s="184">
        <f t="shared" si="55"/>
        <v>0</v>
      </c>
      <c r="AG66" s="186" t="str">
        <f>+MID(別紙①!G20,27,1)</f>
        <v/>
      </c>
      <c r="AH66" s="186" t="str">
        <f t="shared" si="58"/>
        <v/>
      </c>
      <c r="AI66" s="176" t="str">
        <f t="shared" si="46"/>
        <v/>
      </c>
      <c r="AJ66" s="176">
        <f t="shared" si="56"/>
        <v>0</v>
      </c>
      <c r="AL66" s="217" t="s">
        <v>708</v>
      </c>
      <c r="AM66" s="209" t="s">
        <v>709</v>
      </c>
      <c r="AN66" s="209">
        <f t="shared" si="57"/>
        <v>55</v>
      </c>
    </row>
    <row r="67" spans="1:40" ht="13.5" customHeight="1">
      <c r="A67" s="176" t="str">
        <f>+MID(別紙①!G16,28,1)</f>
        <v/>
      </c>
      <c r="B67" s="176" t="str">
        <f t="shared" si="30"/>
        <v/>
      </c>
      <c r="C67" s="176" t="str">
        <f t="shared" si="47"/>
        <v/>
      </c>
      <c r="D67" s="176">
        <f t="shared" si="48"/>
        <v>0</v>
      </c>
      <c r="E67" s="184" t="str">
        <f>+MID(別紙①!F17,28,1)</f>
        <v/>
      </c>
      <c r="F67" s="184" t="str">
        <f t="shared" si="31"/>
        <v/>
      </c>
      <c r="G67" s="184" t="str">
        <f t="shared" si="32"/>
        <v/>
      </c>
      <c r="H67" s="184">
        <f t="shared" si="49"/>
        <v>0</v>
      </c>
      <c r="I67" s="176" t="str">
        <f>+MID(別紙①!G17,28,1)</f>
        <v/>
      </c>
      <c r="J67" s="176" t="str">
        <f t="shared" si="33"/>
        <v/>
      </c>
      <c r="K67" s="176" t="str">
        <f t="shared" si="34"/>
        <v/>
      </c>
      <c r="L67" s="176">
        <f t="shared" si="50"/>
        <v>0</v>
      </c>
      <c r="M67" s="184" t="str">
        <f>+MID(別紙①!F18,28,1)</f>
        <v/>
      </c>
      <c r="N67" s="184" t="str">
        <f t="shared" si="35"/>
        <v/>
      </c>
      <c r="O67" s="184" t="str">
        <f t="shared" si="36"/>
        <v/>
      </c>
      <c r="P67" s="184">
        <f t="shared" si="51"/>
        <v>0</v>
      </c>
      <c r="Q67" s="176" t="str">
        <f>+MID(別紙①!G18,28,1)</f>
        <v/>
      </c>
      <c r="R67" s="176" t="str">
        <f t="shared" si="37"/>
        <v/>
      </c>
      <c r="S67" s="176" t="str">
        <f t="shared" si="38"/>
        <v/>
      </c>
      <c r="T67" s="176">
        <f t="shared" si="52"/>
        <v>0</v>
      </c>
      <c r="U67" s="184" t="str">
        <f>+MID(別紙①!F19,28,1)</f>
        <v/>
      </c>
      <c r="V67" s="184" t="str">
        <f t="shared" si="39"/>
        <v/>
      </c>
      <c r="W67" s="184" t="str">
        <f t="shared" si="40"/>
        <v/>
      </c>
      <c r="X67" s="184">
        <f t="shared" si="53"/>
        <v>0</v>
      </c>
      <c r="Y67" s="185" t="str">
        <f>+MID(別紙①!G19,28,1)</f>
        <v/>
      </c>
      <c r="Z67" s="186" t="str">
        <f t="shared" si="41"/>
        <v/>
      </c>
      <c r="AA67" s="176" t="str">
        <f t="shared" si="42"/>
        <v/>
      </c>
      <c r="AB67" s="176">
        <f t="shared" si="54"/>
        <v>0</v>
      </c>
      <c r="AC67" s="187" t="str">
        <f>+MID(別紙①!F20,28,1)</f>
        <v/>
      </c>
      <c r="AD67" s="187" t="str">
        <f t="shared" si="43"/>
        <v/>
      </c>
      <c r="AE67" s="184" t="str">
        <f t="shared" si="44"/>
        <v/>
      </c>
      <c r="AF67" s="184">
        <f t="shared" si="55"/>
        <v>0</v>
      </c>
      <c r="AG67" s="186" t="str">
        <f>+MID(別紙①!G20,28,1)</f>
        <v/>
      </c>
      <c r="AH67" s="186" t="str">
        <f t="shared" si="58"/>
        <v/>
      </c>
      <c r="AI67" s="176" t="str">
        <f t="shared" si="46"/>
        <v/>
      </c>
      <c r="AJ67" s="176">
        <f t="shared" si="56"/>
        <v>0</v>
      </c>
      <c r="AL67" s="217" t="s">
        <v>710</v>
      </c>
      <c r="AM67" s="209" t="s">
        <v>711</v>
      </c>
      <c r="AN67" s="209">
        <f t="shared" si="57"/>
        <v>56</v>
      </c>
    </row>
    <row r="68" spans="1:40" ht="13.5" customHeight="1">
      <c r="A68" s="176" t="str">
        <f>+MID(別紙①!G16,29,1)</f>
        <v/>
      </c>
      <c r="B68" s="176" t="str">
        <f t="shared" si="30"/>
        <v/>
      </c>
      <c r="C68" s="176" t="str">
        <f t="shared" si="47"/>
        <v/>
      </c>
      <c r="D68" s="176">
        <f t="shared" si="48"/>
        <v>0</v>
      </c>
      <c r="E68" s="184" t="str">
        <f>+MID(別紙①!F17,29,1)</f>
        <v/>
      </c>
      <c r="F68" s="184" t="str">
        <f t="shared" si="31"/>
        <v/>
      </c>
      <c r="G68" s="184" t="str">
        <f t="shared" si="32"/>
        <v/>
      </c>
      <c r="H68" s="184">
        <f t="shared" si="49"/>
        <v>0</v>
      </c>
      <c r="I68" s="176" t="str">
        <f>+MID(別紙①!G17,29,1)</f>
        <v/>
      </c>
      <c r="J68" s="176" t="str">
        <f t="shared" si="33"/>
        <v/>
      </c>
      <c r="K68" s="176" t="str">
        <f t="shared" si="34"/>
        <v/>
      </c>
      <c r="L68" s="176">
        <f t="shared" si="50"/>
        <v>0</v>
      </c>
      <c r="M68" s="184" t="str">
        <f>+MID(別紙①!F18,29,1)</f>
        <v/>
      </c>
      <c r="N68" s="184" t="str">
        <f t="shared" si="35"/>
        <v/>
      </c>
      <c r="O68" s="184" t="str">
        <f t="shared" si="36"/>
        <v/>
      </c>
      <c r="P68" s="184">
        <f t="shared" si="51"/>
        <v>0</v>
      </c>
      <c r="Q68" s="176" t="str">
        <f>+MID(別紙①!G18,29,1)</f>
        <v/>
      </c>
      <c r="R68" s="176" t="str">
        <f t="shared" si="37"/>
        <v/>
      </c>
      <c r="S68" s="176" t="str">
        <f t="shared" si="38"/>
        <v/>
      </c>
      <c r="T68" s="176">
        <f t="shared" si="52"/>
        <v>0</v>
      </c>
      <c r="U68" s="184" t="str">
        <f>+MID(別紙①!F19,29,1)</f>
        <v/>
      </c>
      <c r="V68" s="184" t="str">
        <f t="shared" si="39"/>
        <v/>
      </c>
      <c r="W68" s="184" t="str">
        <f t="shared" si="40"/>
        <v/>
      </c>
      <c r="X68" s="184">
        <f t="shared" si="53"/>
        <v>0</v>
      </c>
      <c r="Y68" s="185" t="str">
        <f>+MID(別紙①!G19,29,1)</f>
        <v/>
      </c>
      <c r="Z68" s="186" t="str">
        <f t="shared" si="41"/>
        <v/>
      </c>
      <c r="AA68" s="176" t="str">
        <f t="shared" si="42"/>
        <v/>
      </c>
      <c r="AB68" s="176">
        <f t="shared" si="54"/>
        <v>0</v>
      </c>
      <c r="AC68" s="187" t="str">
        <f>+MID(別紙①!F20,29,1)</f>
        <v/>
      </c>
      <c r="AD68" s="187" t="str">
        <f t="shared" si="43"/>
        <v/>
      </c>
      <c r="AE68" s="184" t="str">
        <f t="shared" si="44"/>
        <v/>
      </c>
      <c r="AF68" s="184">
        <f t="shared" si="55"/>
        <v>0</v>
      </c>
      <c r="AG68" s="186" t="str">
        <f>+MID(別紙①!G20,29,1)</f>
        <v/>
      </c>
      <c r="AH68" s="186" t="str">
        <f t="shared" si="58"/>
        <v/>
      </c>
      <c r="AI68" s="176" t="str">
        <f t="shared" si="46"/>
        <v/>
      </c>
      <c r="AJ68" s="176">
        <f t="shared" si="56"/>
        <v>0</v>
      </c>
      <c r="AL68" s="217" t="s">
        <v>712</v>
      </c>
      <c r="AM68" s="209" t="s">
        <v>713</v>
      </c>
      <c r="AN68" s="209">
        <f t="shared" si="57"/>
        <v>57</v>
      </c>
    </row>
    <row r="69" spans="1:40" ht="13.5" customHeight="1">
      <c r="A69" s="176" t="str">
        <f>+MID(別紙①!G16,30,1)</f>
        <v/>
      </c>
      <c r="B69" s="176" t="str">
        <f t="shared" si="30"/>
        <v/>
      </c>
      <c r="C69" s="176" t="str">
        <f t="shared" si="47"/>
        <v/>
      </c>
      <c r="D69" s="176">
        <f t="shared" si="48"/>
        <v>0</v>
      </c>
      <c r="E69" s="184" t="str">
        <f>+MID(別紙①!F17,30,1)</f>
        <v/>
      </c>
      <c r="F69" s="184" t="str">
        <f t="shared" si="31"/>
        <v/>
      </c>
      <c r="G69" s="184" t="str">
        <f t="shared" si="32"/>
        <v/>
      </c>
      <c r="H69" s="184">
        <f t="shared" si="49"/>
        <v>0</v>
      </c>
      <c r="I69" s="176" t="str">
        <f>+MID(別紙①!G17,30,1)</f>
        <v/>
      </c>
      <c r="J69" s="176" t="str">
        <f t="shared" si="33"/>
        <v/>
      </c>
      <c r="K69" s="176" t="str">
        <f t="shared" si="34"/>
        <v/>
      </c>
      <c r="L69" s="176">
        <f t="shared" si="50"/>
        <v>0</v>
      </c>
      <c r="M69" s="184" t="str">
        <f>+MID(別紙①!F18,30,1)</f>
        <v/>
      </c>
      <c r="N69" s="184" t="str">
        <f t="shared" si="35"/>
        <v/>
      </c>
      <c r="O69" s="184" t="str">
        <f t="shared" si="36"/>
        <v/>
      </c>
      <c r="P69" s="184">
        <f t="shared" si="51"/>
        <v>0</v>
      </c>
      <c r="Q69" s="176" t="str">
        <f>+MID(別紙①!G18,30,1)</f>
        <v/>
      </c>
      <c r="R69" s="176" t="str">
        <f t="shared" si="37"/>
        <v/>
      </c>
      <c r="S69" s="176" t="str">
        <f t="shared" si="38"/>
        <v/>
      </c>
      <c r="T69" s="176">
        <f t="shared" si="52"/>
        <v>0</v>
      </c>
      <c r="U69" s="184" t="str">
        <f>+MID(別紙①!F19,30,1)</f>
        <v/>
      </c>
      <c r="V69" s="184" t="str">
        <f t="shared" si="39"/>
        <v/>
      </c>
      <c r="W69" s="184" t="str">
        <f t="shared" si="40"/>
        <v/>
      </c>
      <c r="X69" s="184">
        <f t="shared" si="53"/>
        <v>0</v>
      </c>
      <c r="Y69" s="185" t="str">
        <f>+MID(別紙①!G19,30,1)</f>
        <v/>
      </c>
      <c r="Z69" s="186" t="str">
        <f t="shared" si="41"/>
        <v/>
      </c>
      <c r="AA69" s="176" t="str">
        <f t="shared" si="42"/>
        <v/>
      </c>
      <c r="AB69" s="176">
        <f t="shared" si="54"/>
        <v>0</v>
      </c>
      <c r="AC69" s="187" t="str">
        <f>+MID(別紙①!F20,30,1)</f>
        <v/>
      </c>
      <c r="AD69" s="187" t="str">
        <f t="shared" si="43"/>
        <v/>
      </c>
      <c r="AE69" s="184" t="str">
        <f t="shared" si="44"/>
        <v/>
      </c>
      <c r="AF69" s="184">
        <f t="shared" si="55"/>
        <v>0</v>
      </c>
      <c r="AG69" s="186" t="str">
        <f>+MID(別紙①!G20,30,1)</f>
        <v/>
      </c>
      <c r="AH69" s="186" t="str">
        <f t="shared" si="58"/>
        <v/>
      </c>
      <c r="AI69" s="176" t="str">
        <f t="shared" si="46"/>
        <v/>
      </c>
      <c r="AJ69" s="176">
        <f t="shared" si="56"/>
        <v>0</v>
      </c>
      <c r="AL69" s="217" t="s">
        <v>714</v>
      </c>
      <c r="AM69" s="209" t="s">
        <v>715</v>
      </c>
      <c r="AN69" s="209">
        <f>IFERROR(CODE(AL69),"")</f>
        <v>48</v>
      </c>
    </row>
    <row r="70" spans="1:40" ht="13.5" customHeight="1">
      <c r="A70" s="176" t="str">
        <f>+MID(別紙①!G16,31,1)</f>
        <v/>
      </c>
      <c r="B70" s="176" t="str">
        <f t="shared" si="30"/>
        <v/>
      </c>
      <c r="C70" s="176" t="str">
        <f t="shared" si="47"/>
        <v/>
      </c>
      <c r="D70" s="176">
        <f t="shared" si="48"/>
        <v>0</v>
      </c>
      <c r="E70" s="184" t="str">
        <f>+MID(別紙①!F17,31,1)</f>
        <v/>
      </c>
      <c r="F70" s="184" t="str">
        <f t="shared" si="31"/>
        <v/>
      </c>
      <c r="G70" s="184" t="str">
        <f t="shared" si="32"/>
        <v/>
      </c>
      <c r="H70" s="184">
        <f t="shared" si="49"/>
        <v>0</v>
      </c>
      <c r="I70" s="176" t="str">
        <f>+MID(別紙①!G17,31,1)</f>
        <v/>
      </c>
      <c r="J70" s="176" t="str">
        <f t="shared" si="33"/>
        <v/>
      </c>
      <c r="K70" s="176" t="str">
        <f t="shared" si="34"/>
        <v/>
      </c>
      <c r="L70" s="176">
        <f t="shared" si="50"/>
        <v>0</v>
      </c>
      <c r="M70" s="184" t="str">
        <f>+MID(別紙①!F18,31,1)</f>
        <v/>
      </c>
      <c r="N70" s="184" t="str">
        <f t="shared" si="35"/>
        <v/>
      </c>
      <c r="O70" s="184" t="str">
        <f t="shared" si="36"/>
        <v/>
      </c>
      <c r="P70" s="184">
        <f t="shared" si="51"/>
        <v>0</v>
      </c>
      <c r="Q70" s="176" t="str">
        <f>+MID(別紙①!G18,31,1)</f>
        <v/>
      </c>
      <c r="R70" s="176" t="str">
        <f t="shared" si="37"/>
        <v/>
      </c>
      <c r="S70" s="176" t="str">
        <f t="shared" si="38"/>
        <v/>
      </c>
      <c r="T70" s="176">
        <f t="shared" si="52"/>
        <v>0</v>
      </c>
      <c r="U70" s="184" t="str">
        <f>+MID(別紙①!F19,31,1)</f>
        <v/>
      </c>
      <c r="V70" s="184" t="str">
        <f t="shared" si="39"/>
        <v/>
      </c>
      <c r="W70" s="184" t="str">
        <f t="shared" si="40"/>
        <v/>
      </c>
      <c r="X70" s="184">
        <f t="shared" si="53"/>
        <v>0</v>
      </c>
      <c r="Y70" s="185" t="str">
        <f>+MID(別紙①!G19,31,1)</f>
        <v/>
      </c>
      <c r="Z70" s="186" t="str">
        <f t="shared" si="41"/>
        <v/>
      </c>
      <c r="AA70" s="176" t="str">
        <f t="shared" si="42"/>
        <v/>
      </c>
      <c r="AB70" s="176">
        <f t="shared" si="54"/>
        <v>0</v>
      </c>
      <c r="AC70" s="187" t="str">
        <f>+MID(別紙①!F20,31,1)</f>
        <v/>
      </c>
      <c r="AD70" s="187" t="str">
        <f t="shared" si="43"/>
        <v/>
      </c>
      <c r="AE70" s="184" t="str">
        <f t="shared" si="44"/>
        <v/>
      </c>
      <c r="AF70" s="184">
        <f t="shared" si="55"/>
        <v>0</v>
      </c>
      <c r="AG70" s="186" t="str">
        <f>+MID(別紙①!G20,31,1)</f>
        <v/>
      </c>
      <c r="AH70" s="186" t="str">
        <f t="shared" si="58"/>
        <v/>
      </c>
      <c r="AI70" s="176" t="str">
        <f t="shared" si="46"/>
        <v/>
      </c>
      <c r="AJ70" s="176">
        <f t="shared" si="56"/>
        <v>0</v>
      </c>
      <c r="AL70" s="217" t="s">
        <v>716</v>
      </c>
      <c r="AM70" s="209" t="s">
        <v>717</v>
      </c>
      <c r="AN70" s="209">
        <f t="shared" ref="AN70:AN72" si="59">IFERROR(CODE(AL70),"")</f>
        <v>46</v>
      </c>
    </row>
    <row r="71" spans="1:40" ht="13.5" customHeight="1">
      <c r="A71" s="176" t="str">
        <f>+MID(別紙①!G16,32,1)</f>
        <v/>
      </c>
      <c r="B71" s="176" t="str">
        <f t="shared" si="30"/>
        <v/>
      </c>
      <c r="C71" s="176" t="str">
        <f t="shared" si="47"/>
        <v/>
      </c>
      <c r="D71" s="218">
        <f t="shared" si="48"/>
        <v>0</v>
      </c>
      <c r="E71" s="184" t="str">
        <f>+MID(別紙①!F17,32,1)</f>
        <v/>
      </c>
      <c r="F71" s="184" t="str">
        <f t="shared" si="31"/>
        <v/>
      </c>
      <c r="G71" s="184" t="str">
        <f t="shared" si="32"/>
        <v/>
      </c>
      <c r="H71" s="219">
        <f t="shared" si="49"/>
        <v>0</v>
      </c>
      <c r="I71" s="176" t="str">
        <f>+MID(別紙①!G17,32,1)</f>
        <v/>
      </c>
      <c r="J71" s="176" t="str">
        <f t="shared" si="33"/>
        <v/>
      </c>
      <c r="K71" s="176" t="str">
        <f t="shared" si="34"/>
        <v/>
      </c>
      <c r="L71" s="218">
        <f t="shared" si="50"/>
        <v>0</v>
      </c>
      <c r="M71" s="184" t="str">
        <f>+MID(別紙①!F18,32,1)</f>
        <v/>
      </c>
      <c r="N71" s="184" t="str">
        <f t="shared" si="35"/>
        <v/>
      </c>
      <c r="O71" s="184" t="str">
        <f t="shared" si="36"/>
        <v/>
      </c>
      <c r="P71" s="219">
        <f t="shared" si="51"/>
        <v>0</v>
      </c>
      <c r="Q71" s="176" t="str">
        <f>+MID(別紙①!G18,32,1)</f>
        <v/>
      </c>
      <c r="R71" s="176" t="str">
        <f t="shared" si="37"/>
        <v/>
      </c>
      <c r="S71" s="176" t="str">
        <f t="shared" si="38"/>
        <v/>
      </c>
      <c r="T71" s="218">
        <f t="shared" si="52"/>
        <v>0</v>
      </c>
      <c r="U71" s="184" t="str">
        <f>+MID(別紙①!F19,32,1)</f>
        <v/>
      </c>
      <c r="V71" s="184" t="str">
        <f t="shared" si="39"/>
        <v/>
      </c>
      <c r="W71" s="184" t="str">
        <f t="shared" si="40"/>
        <v/>
      </c>
      <c r="X71" s="219">
        <f t="shared" si="53"/>
        <v>0</v>
      </c>
      <c r="Y71" s="185" t="str">
        <f>+MID(別紙①!G19,32,1)</f>
        <v/>
      </c>
      <c r="Z71" s="186" t="str">
        <f t="shared" si="41"/>
        <v/>
      </c>
      <c r="AA71" s="176" t="str">
        <f t="shared" si="42"/>
        <v/>
      </c>
      <c r="AB71" s="218">
        <f t="shared" si="54"/>
        <v>0</v>
      </c>
      <c r="AC71" s="187" t="str">
        <f>+MID(別紙①!F20,32,1)</f>
        <v/>
      </c>
      <c r="AD71" s="187" t="str">
        <f t="shared" si="43"/>
        <v/>
      </c>
      <c r="AE71" s="184" t="str">
        <f t="shared" si="44"/>
        <v/>
      </c>
      <c r="AF71" s="219">
        <f t="shared" si="55"/>
        <v>0</v>
      </c>
      <c r="AG71" s="186" t="str">
        <f>+MID(別紙①!G20,32,1)</f>
        <v/>
      </c>
      <c r="AH71" s="186" t="str">
        <f t="shared" si="58"/>
        <v/>
      </c>
      <c r="AI71" s="176" t="str">
        <f t="shared" si="46"/>
        <v/>
      </c>
      <c r="AJ71" s="218">
        <f t="shared" si="56"/>
        <v>0</v>
      </c>
      <c r="AL71" s="217" t="s">
        <v>718</v>
      </c>
      <c r="AM71" s="209" t="s">
        <v>719</v>
      </c>
      <c r="AN71" s="209">
        <f t="shared" si="59"/>
        <v>95</v>
      </c>
    </row>
    <row r="72" spans="1:40" ht="13.5" customHeight="1">
      <c r="D72" s="209">
        <f>SUM(D40:D71)</f>
        <v>0</v>
      </c>
      <c r="H72" s="209">
        <f>SUM(H40:H71)</f>
        <v>0</v>
      </c>
      <c r="L72" s="209">
        <f>SUM(L40:L71)</f>
        <v>0</v>
      </c>
      <c r="M72" s="175"/>
      <c r="N72" s="175"/>
      <c r="O72" s="175"/>
      <c r="P72" s="209">
        <f>SUM(P40:P71)</f>
        <v>0</v>
      </c>
      <c r="Q72" s="175"/>
      <c r="R72" s="175"/>
      <c r="T72" s="209">
        <f>SUM(T40:T71)</f>
        <v>0</v>
      </c>
      <c r="X72" s="209">
        <f>SUM(X40:X71)</f>
        <v>0</v>
      </c>
      <c r="Y72" s="188"/>
      <c r="Z72" s="188"/>
      <c r="AA72" s="188"/>
      <c r="AB72" s="186">
        <f>SUM(AB40:AB71)</f>
        <v>0</v>
      </c>
      <c r="AC72" s="188"/>
      <c r="AD72" s="188"/>
      <c r="AE72" s="188"/>
      <c r="AF72" s="186">
        <f>SUM(AF40:AF71)</f>
        <v>0</v>
      </c>
      <c r="AG72" s="188"/>
      <c r="AH72" s="188"/>
      <c r="AI72" s="188"/>
      <c r="AJ72" s="186">
        <f>SUM(AJ40:AJ71)</f>
        <v>0</v>
      </c>
      <c r="AL72" s="209" t="s">
        <v>835</v>
      </c>
      <c r="AM72" s="209" t="s">
        <v>855</v>
      </c>
      <c r="AN72" s="209">
        <f t="shared" si="59"/>
        <v>36</v>
      </c>
    </row>
    <row r="73" spans="1:40" ht="13.5" customHeight="1"/>
    <row r="74" spans="1:40" ht="13.5" customHeight="1">
      <c r="A74" s="182" t="s">
        <v>1008</v>
      </c>
      <c r="B74" s="182" t="s">
        <v>1009</v>
      </c>
      <c r="C74" s="182" t="s">
        <v>922</v>
      </c>
      <c r="D74" s="182" t="s">
        <v>923</v>
      </c>
      <c r="E74" s="182" t="s">
        <v>1010</v>
      </c>
      <c r="F74" s="182" t="s">
        <v>925</v>
      </c>
      <c r="G74" s="182" t="s">
        <v>926</v>
      </c>
      <c r="H74" s="182" t="s">
        <v>927</v>
      </c>
    </row>
    <row r="75" spans="1:40" ht="13.5" customHeight="1">
      <c r="A75" s="176" t="str">
        <f>+LEFT(別紙①!F21,1)</f>
        <v/>
      </c>
      <c r="B75" s="176" t="str">
        <f t="shared" ref="B75:B106" si="60">IFERROR((VLOOKUP(A75,$AL$5:$AM$72,2,FALSE)),"")</f>
        <v/>
      </c>
      <c r="C75" s="176" t="str">
        <f>IFERROR(CODE(A75),"")</f>
        <v/>
      </c>
      <c r="D75" s="176">
        <f>IF(C75="",0,IF(OR(AND(C75&lt;=122,C75&gt;=97),AND(C75&lt;=90,C75&gt;=65),AND(C75&lt;=57,C75&gt;=48),C75=45,C75=46,C75=64,C75=95,C75=36,C75=35),0,1))</f>
        <v>0</v>
      </c>
      <c r="E75" s="184" t="str">
        <f>+LEFT(別紙①!G21,1)</f>
        <v/>
      </c>
      <c r="F75" s="184" t="str">
        <f t="shared" ref="F75:F106" si="61">IFERROR((VLOOKUP(E75,$AL$5:$AM$72,2,FALSE)),"")</f>
        <v/>
      </c>
      <c r="G75" s="184" t="str">
        <f t="shared" ref="G75:G106" si="62">IFERROR(CODE(E75),"")</f>
        <v/>
      </c>
      <c r="H75" s="184">
        <f>IF(G75="",0,IF(OR(AND(G75&lt;=122,G75&gt;=97),AND(G75&lt;=90,G75&gt;=65),AND(G75&lt;=57,G75&gt;=48),G75=45,G75=46,G75=64,G75=95,G75=36,G75=35),0,1))</f>
        <v>0</v>
      </c>
    </row>
    <row r="76" spans="1:40" ht="13.5" customHeight="1">
      <c r="A76" s="176" t="str">
        <f>+MID(別紙①!F21,2,1)</f>
        <v/>
      </c>
      <c r="B76" s="176" t="str">
        <f t="shared" si="60"/>
        <v/>
      </c>
      <c r="C76" s="176" t="str">
        <f t="shared" ref="C76:C106" si="63">IFERROR(CODE(A76),"")</f>
        <v/>
      </c>
      <c r="D76" s="176">
        <f t="shared" ref="D76:D106" si="64">IF(C76="",0,IF(OR(AND(C76&lt;=122,C76&gt;=97),AND(C76&lt;=90,C76&gt;=65),AND(C76&lt;=57,C76&gt;=48),C76=45,C76=46,C76=64,C76=95,C76=36,C76=35),0,1))</f>
        <v>0</v>
      </c>
      <c r="E76" s="184" t="str">
        <f>+MID(別紙①!G21,2,1)</f>
        <v/>
      </c>
      <c r="F76" s="184" t="str">
        <f t="shared" si="61"/>
        <v/>
      </c>
      <c r="G76" s="184" t="str">
        <f t="shared" si="62"/>
        <v/>
      </c>
      <c r="H76" s="184">
        <f>IF(G76="",0,IF(OR(AND(G76&lt;=122,G76&gt;=97),AND(G76&lt;=90,G76&gt;=65),AND(G76&lt;=57,G76&gt;=48),G76=45,G76=46,G76=64,G76=95,G76=36,G76=35),0,1))</f>
        <v>0</v>
      </c>
    </row>
    <row r="77" spans="1:40" ht="13.5" customHeight="1">
      <c r="A77" s="176" t="str">
        <f>+MID(別紙①!F21,3,1)</f>
        <v/>
      </c>
      <c r="B77" s="176" t="str">
        <f t="shared" si="60"/>
        <v/>
      </c>
      <c r="C77" s="176" t="str">
        <f t="shared" si="63"/>
        <v/>
      </c>
      <c r="D77" s="176">
        <f t="shared" si="64"/>
        <v>0</v>
      </c>
      <c r="E77" s="184" t="str">
        <f>+MID(別紙①!G21,3,1)</f>
        <v/>
      </c>
      <c r="F77" s="184" t="str">
        <f t="shared" si="61"/>
        <v/>
      </c>
      <c r="G77" s="184" t="str">
        <f t="shared" si="62"/>
        <v/>
      </c>
      <c r="H77" s="184">
        <f t="shared" ref="H77:H106" si="65">IF(G77="",0,IF(OR(AND(G77&lt;=122,G77&gt;=97),AND(G77&lt;=90,G77&gt;=65),AND(G77&lt;=57,G77&gt;=48),G77=45,G77=46,G77=64,G77=95,G77=36,G77=35),0,1))</f>
        <v>0</v>
      </c>
    </row>
    <row r="78" spans="1:40" ht="13.5" customHeight="1">
      <c r="A78" s="176" t="str">
        <f>+MID(別紙①!F21,4,1)</f>
        <v/>
      </c>
      <c r="B78" s="176" t="str">
        <f t="shared" si="60"/>
        <v/>
      </c>
      <c r="C78" s="176" t="str">
        <f t="shared" si="63"/>
        <v/>
      </c>
      <c r="D78" s="176">
        <f t="shared" si="64"/>
        <v>0</v>
      </c>
      <c r="E78" s="184" t="str">
        <f>+MID(別紙①!G21,4,1)</f>
        <v/>
      </c>
      <c r="F78" s="184" t="str">
        <f t="shared" si="61"/>
        <v/>
      </c>
      <c r="G78" s="184" t="str">
        <f t="shared" si="62"/>
        <v/>
      </c>
      <c r="H78" s="184">
        <f t="shared" si="65"/>
        <v>0</v>
      </c>
    </row>
    <row r="79" spans="1:40" ht="13.5" customHeight="1">
      <c r="A79" s="176" t="str">
        <f>+MID(別紙①!F21,5,1)</f>
        <v/>
      </c>
      <c r="B79" s="176" t="str">
        <f t="shared" si="60"/>
        <v/>
      </c>
      <c r="C79" s="176" t="str">
        <f t="shared" si="63"/>
        <v/>
      </c>
      <c r="D79" s="176">
        <f t="shared" si="64"/>
        <v>0</v>
      </c>
      <c r="E79" s="184" t="str">
        <f>+MID(別紙①!G21,5,1)</f>
        <v/>
      </c>
      <c r="F79" s="184" t="str">
        <f t="shared" si="61"/>
        <v/>
      </c>
      <c r="G79" s="184" t="str">
        <f t="shared" si="62"/>
        <v/>
      </c>
      <c r="H79" s="184">
        <f t="shared" si="65"/>
        <v>0</v>
      </c>
    </row>
    <row r="80" spans="1:40" ht="13.5" customHeight="1">
      <c r="A80" s="176" t="str">
        <f>+MID(別紙①!F21,6,1)</f>
        <v/>
      </c>
      <c r="B80" s="176" t="str">
        <f t="shared" si="60"/>
        <v/>
      </c>
      <c r="C80" s="176" t="str">
        <f t="shared" si="63"/>
        <v/>
      </c>
      <c r="D80" s="176">
        <f t="shared" si="64"/>
        <v>0</v>
      </c>
      <c r="E80" s="184" t="str">
        <f>+MID(別紙①!G21,6,1)</f>
        <v/>
      </c>
      <c r="F80" s="184" t="str">
        <f t="shared" si="61"/>
        <v/>
      </c>
      <c r="G80" s="184" t="str">
        <f t="shared" si="62"/>
        <v/>
      </c>
      <c r="H80" s="184">
        <f t="shared" si="65"/>
        <v>0</v>
      </c>
    </row>
    <row r="81" spans="1:8" ht="13.5" customHeight="1">
      <c r="A81" s="176" t="str">
        <f>+MID(別紙①!F21,7,1)</f>
        <v/>
      </c>
      <c r="B81" s="176" t="str">
        <f t="shared" si="60"/>
        <v/>
      </c>
      <c r="C81" s="176" t="str">
        <f t="shared" si="63"/>
        <v/>
      </c>
      <c r="D81" s="176">
        <f t="shared" si="64"/>
        <v>0</v>
      </c>
      <c r="E81" s="184" t="str">
        <f>+MID(別紙①!G21,7,1)</f>
        <v/>
      </c>
      <c r="F81" s="184" t="str">
        <f t="shared" si="61"/>
        <v/>
      </c>
      <c r="G81" s="184" t="str">
        <f t="shared" si="62"/>
        <v/>
      </c>
      <c r="H81" s="184">
        <f t="shared" si="65"/>
        <v>0</v>
      </c>
    </row>
    <row r="82" spans="1:8" ht="13.5" customHeight="1">
      <c r="A82" s="176" t="str">
        <f>+MID(別紙①!F21,8,1)</f>
        <v/>
      </c>
      <c r="B82" s="176" t="str">
        <f t="shared" si="60"/>
        <v/>
      </c>
      <c r="C82" s="176" t="str">
        <f t="shared" si="63"/>
        <v/>
      </c>
      <c r="D82" s="176">
        <f t="shared" si="64"/>
        <v>0</v>
      </c>
      <c r="E82" s="184" t="str">
        <f>+MID(別紙①!G21,8,1)</f>
        <v/>
      </c>
      <c r="F82" s="184" t="str">
        <f t="shared" si="61"/>
        <v/>
      </c>
      <c r="G82" s="184" t="str">
        <f t="shared" si="62"/>
        <v/>
      </c>
      <c r="H82" s="184">
        <f t="shared" si="65"/>
        <v>0</v>
      </c>
    </row>
    <row r="83" spans="1:8" ht="13.5" customHeight="1">
      <c r="A83" s="176" t="str">
        <f>+MID(別紙①!F21,9,1)</f>
        <v/>
      </c>
      <c r="B83" s="176" t="str">
        <f t="shared" si="60"/>
        <v/>
      </c>
      <c r="C83" s="176" t="str">
        <f t="shared" si="63"/>
        <v/>
      </c>
      <c r="D83" s="176">
        <f t="shared" si="64"/>
        <v>0</v>
      </c>
      <c r="E83" s="184" t="str">
        <f>+MID(別紙①!G21,9,1)</f>
        <v/>
      </c>
      <c r="F83" s="184" t="str">
        <f t="shared" si="61"/>
        <v/>
      </c>
      <c r="G83" s="184" t="str">
        <f t="shared" si="62"/>
        <v/>
      </c>
      <c r="H83" s="184">
        <f t="shared" si="65"/>
        <v>0</v>
      </c>
    </row>
    <row r="84" spans="1:8" ht="13.5" customHeight="1">
      <c r="A84" s="176" t="str">
        <f>+MID(別紙①!F21,10,1)</f>
        <v/>
      </c>
      <c r="B84" s="176" t="str">
        <f t="shared" si="60"/>
        <v/>
      </c>
      <c r="C84" s="176" t="str">
        <f t="shared" si="63"/>
        <v/>
      </c>
      <c r="D84" s="176">
        <f t="shared" si="64"/>
        <v>0</v>
      </c>
      <c r="E84" s="184" t="str">
        <f>+MID(別紙①!G21,10,1)</f>
        <v/>
      </c>
      <c r="F84" s="184" t="str">
        <f t="shared" si="61"/>
        <v/>
      </c>
      <c r="G84" s="184" t="str">
        <f t="shared" si="62"/>
        <v/>
      </c>
      <c r="H84" s="184">
        <f t="shared" si="65"/>
        <v>0</v>
      </c>
    </row>
    <row r="85" spans="1:8" ht="13.5" customHeight="1">
      <c r="A85" s="176" t="str">
        <f>+MID(別紙①!F21,11,1)</f>
        <v/>
      </c>
      <c r="B85" s="176" t="str">
        <f t="shared" si="60"/>
        <v/>
      </c>
      <c r="C85" s="176" t="str">
        <f t="shared" si="63"/>
        <v/>
      </c>
      <c r="D85" s="176">
        <f t="shared" si="64"/>
        <v>0</v>
      </c>
      <c r="E85" s="184" t="str">
        <f>+MID(別紙①!G21,11,1)</f>
        <v/>
      </c>
      <c r="F85" s="184" t="str">
        <f t="shared" si="61"/>
        <v/>
      </c>
      <c r="G85" s="184" t="str">
        <f t="shared" si="62"/>
        <v/>
      </c>
      <c r="H85" s="184">
        <f t="shared" si="65"/>
        <v>0</v>
      </c>
    </row>
    <row r="86" spans="1:8" ht="13.5" customHeight="1">
      <c r="A86" s="176" t="str">
        <f>+MID(別紙①!F21,12,1)</f>
        <v/>
      </c>
      <c r="B86" s="176" t="str">
        <f t="shared" si="60"/>
        <v/>
      </c>
      <c r="C86" s="176" t="str">
        <f t="shared" si="63"/>
        <v/>
      </c>
      <c r="D86" s="176">
        <f t="shared" si="64"/>
        <v>0</v>
      </c>
      <c r="E86" s="184" t="str">
        <f>+MID(別紙①!G21,12,1)</f>
        <v/>
      </c>
      <c r="F86" s="184" t="str">
        <f t="shared" si="61"/>
        <v/>
      </c>
      <c r="G86" s="184" t="str">
        <f t="shared" si="62"/>
        <v/>
      </c>
      <c r="H86" s="184">
        <f t="shared" si="65"/>
        <v>0</v>
      </c>
    </row>
    <row r="87" spans="1:8" ht="13.5" customHeight="1">
      <c r="A87" s="176" t="str">
        <f>+MID(別紙①!F21,13,1)</f>
        <v/>
      </c>
      <c r="B87" s="176" t="str">
        <f t="shared" si="60"/>
        <v/>
      </c>
      <c r="C87" s="176" t="str">
        <f t="shared" si="63"/>
        <v/>
      </c>
      <c r="D87" s="176">
        <f t="shared" si="64"/>
        <v>0</v>
      </c>
      <c r="E87" s="184" t="str">
        <f>+MID(別紙①!G21,13,1)</f>
        <v/>
      </c>
      <c r="F87" s="184" t="str">
        <f t="shared" si="61"/>
        <v/>
      </c>
      <c r="G87" s="184" t="str">
        <f t="shared" si="62"/>
        <v/>
      </c>
      <c r="H87" s="184">
        <f t="shared" si="65"/>
        <v>0</v>
      </c>
    </row>
    <row r="88" spans="1:8" ht="13.5" customHeight="1">
      <c r="A88" s="176" t="str">
        <f>+MID(別紙①!F21,14,1)</f>
        <v/>
      </c>
      <c r="B88" s="176" t="str">
        <f t="shared" si="60"/>
        <v/>
      </c>
      <c r="C88" s="176" t="str">
        <f t="shared" si="63"/>
        <v/>
      </c>
      <c r="D88" s="176">
        <f t="shared" si="64"/>
        <v>0</v>
      </c>
      <c r="E88" s="184" t="str">
        <f>+MID(別紙①!G21,14,1)</f>
        <v/>
      </c>
      <c r="F88" s="184" t="str">
        <f t="shared" si="61"/>
        <v/>
      </c>
      <c r="G88" s="184" t="str">
        <f t="shared" si="62"/>
        <v/>
      </c>
      <c r="H88" s="184">
        <f t="shared" si="65"/>
        <v>0</v>
      </c>
    </row>
    <row r="89" spans="1:8" ht="13.5" customHeight="1">
      <c r="A89" s="176" t="str">
        <f>+MID(別紙①!F21,15,1)</f>
        <v/>
      </c>
      <c r="B89" s="176" t="str">
        <f t="shared" si="60"/>
        <v/>
      </c>
      <c r="C89" s="176" t="str">
        <f t="shared" si="63"/>
        <v/>
      </c>
      <c r="D89" s="176">
        <f t="shared" si="64"/>
        <v>0</v>
      </c>
      <c r="E89" s="184" t="str">
        <f>+MID(別紙①!G21,15,1)</f>
        <v/>
      </c>
      <c r="F89" s="184" t="str">
        <f t="shared" si="61"/>
        <v/>
      </c>
      <c r="G89" s="184" t="str">
        <f t="shared" si="62"/>
        <v/>
      </c>
      <c r="H89" s="184">
        <f t="shared" si="65"/>
        <v>0</v>
      </c>
    </row>
    <row r="90" spans="1:8" ht="13.5" customHeight="1">
      <c r="A90" s="176" t="str">
        <f>+MID(別紙①!F21,16,1)</f>
        <v/>
      </c>
      <c r="B90" s="176" t="str">
        <f t="shared" si="60"/>
        <v/>
      </c>
      <c r="C90" s="176" t="str">
        <f t="shared" si="63"/>
        <v/>
      </c>
      <c r="D90" s="176">
        <f t="shared" si="64"/>
        <v>0</v>
      </c>
      <c r="E90" s="184" t="str">
        <f>+MID(別紙①!G21,16,1)</f>
        <v/>
      </c>
      <c r="F90" s="184" t="str">
        <f t="shared" si="61"/>
        <v/>
      </c>
      <c r="G90" s="184" t="str">
        <f t="shared" si="62"/>
        <v/>
      </c>
      <c r="H90" s="184">
        <f t="shared" si="65"/>
        <v>0</v>
      </c>
    </row>
    <row r="91" spans="1:8" ht="13.5" customHeight="1">
      <c r="A91" s="176" t="str">
        <f>+MID(別紙①!F21,17,1)</f>
        <v/>
      </c>
      <c r="B91" s="176" t="str">
        <f t="shared" si="60"/>
        <v/>
      </c>
      <c r="C91" s="176" t="str">
        <f t="shared" si="63"/>
        <v/>
      </c>
      <c r="D91" s="176">
        <f t="shared" si="64"/>
        <v>0</v>
      </c>
      <c r="E91" s="184" t="str">
        <f>+MID(別紙①!G21,17,1)</f>
        <v/>
      </c>
      <c r="F91" s="184" t="str">
        <f t="shared" si="61"/>
        <v/>
      </c>
      <c r="G91" s="184" t="str">
        <f t="shared" si="62"/>
        <v/>
      </c>
      <c r="H91" s="184">
        <f t="shared" si="65"/>
        <v>0</v>
      </c>
    </row>
    <row r="92" spans="1:8" ht="13.5" customHeight="1">
      <c r="A92" s="176" t="str">
        <f>+MID(別紙①!F21,18,1)</f>
        <v/>
      </c>
      <c r="B92" s="176" t="str">
        <f t="shared" si="60"/>
        <v/>
      </c>
      <c r="C92" s="176" t="str">
        <f t="shared" si="63"/>
        <v/>
      </c>
      <c r="D92" s="176">
        <f t="shared" si="64"/>
        <v>0</v>
      </c>
      <c r="E92" s="184" t="str">
        <f>+MID(別紙①!G21,18,1)</f>
        <v/>
      </c>
      <c r="F92" s="184" t="str">
        <f t="shared" si="61"/>
        <v/>
      </c>
      <c r="G92" s="184" t="str">
        <f t="shared" si="62"/>
        <v/>
      </c>
      <c r="H92" s="184">
        <f t="shared" si="65"/>
        <v>0</v>
      </c>
    </row>
    <row r="93" spans="1:8" ht="13.5" customHeight="1">
      <c r="A93" s="176" t="str">
        <f>+MID(別紙①!F21,19,1)</f>
        <v/>
      </c>
      <c r="B93" s="176" t="str">
        <f t="shared" si="60"/>
        <v/>
      </c>
      <c r="C93" s="176" t="str">
        <f t="shared" si="63"/>
        <v/>
      </c>
      <c r="D93" s="176">
        <f t="shared" si="64"/>
        <v>0</v>
      </c>
      <c r="E93" s="184" t="str">
        <f>+MID(別紙①!G21,19,1)</f>
        <v/>
      </c>
      <c r="F93" s="184" t="str">
        <f t="shared" si="61"/>
        <v/>
      </c>
      <c r="G93" s="184" t="str">
        <f t="shared" si="62"/>
        <v/>
      </c>
      <c r="H93" s="184">
        <f t="shared" si="65"/>
        <v>0</v>
      </c>
    </row>
    <row r="94" spans="1:8" ht="13.5" customHeight="1">
      <c r="A94" s="176" t="str">
        <f>+MID(別紙①!F21,20,1)</f>
        <v/>
      </c>
      <c r="B94" s="176" t="str">
        <f t="shared" si="60"/>
        <v/>
      </c>
      <c r="C94" s="176" t="str">
        <f t="shared" si="63"/>
        <v/>
      </c>
      <c r="D94" s="176">
        <f t="shared" si="64"/>
        <v>0</v>
      </c>
      <c r="E94" s="184" t="str">
        <f>+MID(別紙①!G21,20,1)</f>
        <v/>
      </c>
      <c r="F94" s="184" t="str">
        <f t="shared" si="61"/>
        <v/>
      </c>
      <c r="G94" s="184" t="str">
        <f t="shared" si="62"/>
        <v/>
      </c>
      <c r="H94" s="184">
        <f t="shared" si="65"/>
        <v>0</v>
      </c>
    </row>
    <row r="95" spans="1:8" ht="13.5" customHeight="1">
      <c r="A95" s="176" t="str">
        <f>+MID(別紙①!F21,21,1)</f>
        <v/>
      </c>
      <c r="B95" s="176" t="str">
        <f t="shared" si="60"/>
        <v/>
      </c>
      <c r="C95" s="176" t="str">
        <f t="shared" si="63"/>
        <v/>
      </c>
      <c r="D95" s="176">
        <f t="shared" si="64"/>
        <v>0</v>
      </c>
      <c r="E95" s="184" t="str">
        <f>+MID(別紙①!G21,21,1)</f>
        <v/>
      </c>
      <c r="F95" s="184" t="str">
        <f t="shared" si="61"/>
        <v/>
      </c>
      <c r="G95" s="184" t="str">
        <f t="shared" si="62"/>
        <v/>
      </c>
      <c r="H95" s="184">
        <f t="shared" si="65"/>
        <v>0</v>
      </c>
    </row>
    <row r="96" spans="1:8" ht="13.5" customHeight="1">
      <c r="A96" s="176" t="str">
        <f>+MID(別紙①!F21,22,1)</f>
        <v/>
      </c>
      <c r="B96" s="176" t="str">
        <f t="shared" si="60"/>
        <v/>
      </c>
      <c r="C96" s="176" t="str">
        <f t="shared" si="63"/>
        <v/>
      </c>
      <c r="D96" s="176">
        <f t="shared" si="64"/>
        <v>0</v>
      </c>
      <c r="E96" s="184" t="str">
        <f>+MID(別紙①!G21,22,1)</f>
        <v/>
      </c>
      <c r="F96" s="184" t="str">
        <f t="shared" si="61"/>
        <v/>
      </c>
      <c r="G96" s="184" t="str">
        <f t="shared" si="62"/>
        <v/>
      </c>
      <c r="H96" s="184">
        <f t="shared" si="65"/>
        <v>0</v>
      </c>
    </row>
    <row r="97" spans="1:8" ht="13.5" customHeight="1">
      <c r="A97" s="176" t="str">
        <f>+MID(別紙①!F21,23,1)</f>
        <v/>
      </c>
      <c r="B97" s="176" t="str">
        <f t="shared" si="60"/>
        <v/>
      </c>
      <c r="C97" s="176" t="str">
        <f t="shared" si="63"/>
        <v/>
      </c>
      <c r="D97" s="176">
        <f t="shared" si="64"/>
        <v>0</v>
      </c>
      <c r="E97" s="184" t="str">
        <f>+MID(別紙①!G21,23,1)</f>
        <v/>
      </c>
      <c r="F97" s="184" t="str">
        <f t="shared" si="61"/>
        <v/>
      </c>
      <c r="G97" s="184" t="str">
        <f t="shared" si="62"/>
        <v/>
      </c>
      <c r="H97" s="184">
        <f t="shared" si="65"/>
        <v>0</v>
      </c>
    </row>
    <row r="98" spans="1:8" ht="13.5" customHeight="1">
      <c r="A98" s="176" t="str">
        <f>+MID(別紙①!F21,24,1)</f>
        <v/>
      </c>
      <c r="B98" s="176" t="str">
        <f t="shared" si="60"/>
        <v/>
      </c>
      <c r="C98" s="176" t="str">
        <f t="shared" si="63"/>
        <v/>
      </c>
      <c r="D98" s="176">
        <f t="shared" si="64"/>
        <v>0</v>
      </c>
      <c r="E98" s="184" t="str">
        <f>+MID(別紙①!G21,24,1)</f>
        <v/>
      </c>
      <c r="F98" s="184" t="str">
        <f t="shared" si="61"/>
        <v/>
      </c>
      <c r="G98" s="184" t="str">
        <f t="shared" si="62"/>
        <v/>
      </c>
      <c r="H98" s="184">
        <f t="shared" si="65"/>
        <v>0</v>
      </c>
    </row>
    <row r="99" spans="1:8" ht="13.5" customHeight="1">
      <c r="A99" s="176" t="str">
        <f>+MID(別紙①!F21,25,1)</f>
        <v/>
      </c>
      <c r="B99" s="176" t="str">
        <f t="shared" si="60"/>
        <v/>
      </c>
      <c r="C99" s="176" t="str">
        <f t="shared" si="63"/>
        <v/>
      </c>
      <c r="D99" s="176">
        <f t="shared" si="64"/>
        <v>0</v>
      </c>
      <c r="E99" s="184" t="str">
        <f>+MID(別紙①!G21,25,1)</f>
        <v/>
      </c>
      <c r="F99" s="184" t="str">
        <f t="shared" si="61"/>
        <v/>
      </c>
      <c r="G99" s="184" t="str">
        <f t="shared" si="62"/>
        <v/>
      </c>
      <c r="H99" s="184">
        <f t="shared" si="65"/>
        <v>0</v>
      </c>
    </row>
    <row r="100" spans="1:8" ht="13.5" customHeight="1">
      <c r="A100" s="176" t="str">
        <f>+MID(別紙①!F21,26,1)</f>
        <v/>
      </c>
      <c r="B100" s="176" t="str">
        <f t="shared" si="60"/>
        <v/>
      </c>
      <c r="C100" s="176" t="str">
        <f t="shared" si="63"/>
        <v/>
      </c>
      <c r="D100" s="176">
        <f t="shared" si="64"/>
        <v>0</v>
      </c>
      <c r="E100" s="184" t="str">
        <f>+MID(別紙①!G21,26,1)</f>
        <v/>
      </c>
      <c r="F100" s="184" t="str">
        <f t="shared" si="61"/>
        <v/>
      </c>
      <c r="G100" s="184" t="str">
        <f t="shared" si="62"/>
        <v/>
      </c>
      <c r="H100" s="184">
        <f t="shared" si="65"/>
        <v>0</v>
      </c>
    </row>
    <row r="101" spans="1:8" ht="13.5" customHeight="1">
      <c r="A101" s="176" t="str">
        <f>+MID(別紙①!F21,27,1)</f>
        <v/>
      </c>
      <c r="B101" s="176" t="str">
        <f t="shared" si="60"/>
        <v/>
      </c>
      <c r="C101" s="176" t="str">
        <f t="shared" si="63"/>
        <v/>
      </c>
      <c r="D101" s="176">
        <f t="shared" si="64"/>
        <v>0</v>
      </c>
      <c r="E101" s="184" t="str">
        <f>+MID(別紙①!G21,27,1)</f>
        <v/>
      </c>
      <c r="F101" s="184" t="str">
        <f t="shared" si="61"/>
        <v/>
      </c>
      <c r="G101" s="184" t="str">
        <f t="shared" si="62"/>
        <v/>
      </c>
      <c r="H101" s="184">
        <f t="shared" si="65"/>
        <v>0</v>
      </c>
    </row>
    <row r="102" spans="1:8" ht="13.5" customHeight="1">
      <c r="A102" s="176" t="str">
        <f>+MID(別紙①!F21,28,1)</f>
        <v/>
      </c>
      <c r="B102" s="176" t="str">
        <f t="shared" si="60"/>
        <v/>
      </c>
      <c r="C102" s="176" t="str">
        <f t="shared" si="63"/>
        <v/>
      </c>
      <c r="D102" s="176">
        <f t="shared" si="64"/>
        <v>0</v>
      </c>
      <c r="E102" s="184" t="str">
        <f>+MID(別紙①!G21,28,1)</f>
        <v/>
      </c>
      <c r="F102" s="184" t="str">
        <f t="shared" si="61"/>
        <v/>
      </c>
      <c r="G102" s="184" t="str">
        <f t="shared" si="62"/>
        <v/>
      </c>
      <c r="H102" s="184">
        <f t="shared" si="65"/>
        <v>0</v>
      </c>
    </row>
    <row r="103" spans="1:8" ht="13.5" customHeight="1">
      <c r="A103" s="176" t="str">
        <f>+MID(別紙①!F21,29,1)</f>
        <v/>
      </c>
      <c r="B103" s="176" t="str">
        <f t="shared" si="60"/>
        <v/>
      </c>
      <c r="C103" s="176" t="str">
        <f t="shared" si="63"/>
        <v/>
      </c>
      <c r="D103" s="176">
        <f t="shared" si="64"/>
        <v>0</v>
      </c>
      <c r="E103" s="184" t="str">
        <f>+MID(別紙①!G21,29,1)</f>
        <v/>
      </c>
      <c r="F103" s="184" t="str">
        <f t="shared" si="61"/>
        <v/>
      </c>
      <c r="G103" s="184" t="str">
        <f t="shared" si="62"/>
        <v/>
      </c>
      <c r="H103" s="184">
        <f t="shared" si="65"/>
        <v>0</v>
      </c>
    </row>
    <row r="104" spans="1:8" ht="13.5" customHeight="1">
      <c r="A104" s="176" t="str">
        <f>+MID(別紙①!F21,30,1)</f>
        <v/>
      </c>
      <c r="B104" s="176" t="str">
        <f t="shared" si="60"/>
        <v/>
      </c>
      <c r="C104" s="176" t="str">
        <f t="shared" si="63"/>
        <v/>
      </c>
      <c r="D104" s="176">
        <f t="shared" si="64"/>
        <v>0</v>
      </c>
      <c r="E104" s="184" t="str">
        <f>+MID(別紙①!G21,30,1)</f>
        <v/>
      </c>
      <c r="F104" s="184" t="str">
        <f t="shared" si="61"/>
        <v/>
      </c>
      <c r="G104" s="184" t="str">
        <f t="shared" si="62"/>
        <v/>
      </c>
      <c r="H104" s="184">
        <f t="shared" si="65"/>
        <v>0</v>
      </c>
    </row>
    <row r="105" spans="1:8" ht="13.5" customHeight="1">
      <c r="A105" s="176" t="str">
        <f>+MID(別紙①!F21,31,1)</f>
        <v/>
      </c>
      <c r="B105" s="176" t="str">
        <f t="shared" si="60"/>
        <v/>
      </c>
      <c r="C105" s="176" t="str">
        <f t="shared" si="63"/>
        <v/>
      </c>
      <c r="D105" s="176">
        <f t="shared" si="64"/>
        <v>0</v>
      </c>
      <c r="E105" s="184" t="str">
        <f>+MID(別紙①!G21,31,1)</f>
        <v/>
      </c>
      <c r="F105" s="184" t="str">
        <f t="shared" si="61"/>
        <v/>
      </c>
      <c r="G105" s="184" t="str">
        <f t="shared" si="62"/>
        <v/>
      </c>
      <c r="H105" s="184">
        <f t="shared" si="65"/>
        <v>0</v>
      </c>
    </row>
    <row r="106" spans="1:8" ht="13.5" customHeight="1">
      <c r="A106" s="176" t="str">
        <f>+MID(別紙①!F21,32,1)</f>
        <v/>
      </c>
      <c r="B106" s="176" t="str">
        <f t="shared" si="60"/>
        <v/>
      </c>
      <c r="C106" s="176" t="str">
        <f t="shared" si="63"/>
        <v/>
      </c>
      <c r="D106" s="218">
        <f t="shared" si="64"/>
        <v>0</v>
      </c>
      <c r="E106" s="184" t="str">
        <f>+MID(別紙①!G21,32,1)</f>
        <v/>
      </c>
      <c r="F106" s="184" t="str">
        <f t="shared" si="61"/>
        <v/>
      </c>
      <c r="G106" s="184" t="str">
        <f t="shared" si="62"/>
        <v/>
      </c>
      <c r="H106" s="219">
        <f t="shared" si="65"/>
        <v>0</v>
      </c>
    </row>
    <row r="107" spans="1:8" ht="13.5" customHeight="1">
      <c r="D107" s="209">
        <f>SUM(D75:D106)</f>
        <v>0</v>
      </c>
      <c r="H107" s="209">
        <f>SUM(H75:H106)</f>
        <v>0</v>
      </c>
    </row>
    <row r="108" spans="1:8" ht="13.5" customHeight="1"/>
    <row r="109" spans="1:8" ht="13.5" customHeight="1"/>
    <row r="110" spans="1:8" ht="13.5" customHeight="1"/>
    <row r="111" spans="1:8" ht="13.5" customHeight="1"/>
    <row r="112" spans="1: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3"/>
  <pageMargins left="0.7" right="0.7" top="0.75" bottom="0.75" header="0" footer="0"/>
  <pageSetup orientation="landscape"/>
  <headerFooter>
    <oddFooter>&amp;RNDA対象資料:29-0174-SYS001146(S)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zoomScale="85" zoomScaleNormal="100" zoomScaleSheetLayoutView="85" workbookViewId="0">
      <selection activeCell="B12" sqref="B12"/>
    </sheetView>
  </sheetViews>
  <sheetFormatPr defaultColWidth="9" defaultRowHeight="15"/>
  <cols>
    <col min="1" max="1" width="5.88671875" style="156" bestFit="1" customWidth="1"/>
    <col min="2" max="2" width="25" style="157" bestFit="1" customWidth="1"/>
    <col min="3" max="3" width="23.88671875" style="156" customWidth="1"/>
    <col min="4" max="4" width="34.44140625" style="156" customWidth="1"/>
    <col min="5" max="5" width="24.109375" style="156" customWidth="1"/>
    <col min="6" max="6" width="36.109375" style="157" customWidth="1"/>
    <col min="7" max="7" width="40.77734375" style="157" customWidth="1"/>
    <col min="8" max="8" width="4.109375" style="156" customWidth="1"/>
    <col min="9" max="16384" width="9" style="156"/>
  </cols>
  <sheetData>
    <row r="1" spans="1:8" ht="22.8">
      <c r="A1" s="168"/>
      <c r="B1" s="168"/>
      <c r="C1" s="168"/>
      <c r="D1" s="168"/>
      <c r="E1" s="168"/>
      <c r="F1" s="168"/>
      <c r="G1" s="168"/>
      <c r="H1" s="168"/>
    </row>
    <row r="2" spans="1:8" ht="31.2" customHeight="1">
      <c r="A2" s="297" t="s">
        <v>1183</v>
      </c>
      <c r="B2" s="285"/>
      <c r="C2" s="285"/>
      <c r="D2" s="284"/>
      <c r="E2" s="283"/>
      <c r="F2" s="283"/>
      <c r="G2" s="283"/>
      <c r="H2" s="223"/>
    </row>
    <row r="3" spans="1:8" ht="27">
      <c r="A3" s="283" t="s">
        <v>1106</v>
      </c>
      <c r="B3" s="285"/>
      <c r="C3" s="285"/>
      <c r="D3" s="284"/>
      <c r="E3" s="283"/>
      <c r="F3" s="283"/>
      <c r="G3" s="283"/>
      <c r="H3" s="223"/>
    </row>
    <row r="4" spans="1:8" s="291" customFormat="1" ht="16.2">
      <c r="A4" s="294" t="s">
        <v>1107</v>
      </c>
      <c r="B4" s="290"/>
      <c r="C4" s="290"/>
      <c r="D4" s="283"/>
      <c r="E4" s="283"/>
      <c r="F4" s="283"/>
      <c r="G4" s="283"/>
      <c r="H4" s="228"/>
    </row>
    <row r="5" spans="1:8" s="291" customFormat="1" ht="16.2">
      <c r="A5" s="294" t="s">
        <v>1111</v>
      </c>
      <c r="B5" s="290"/>
      <c r="C5" s="290"/>
      <c r="D5" s="288"/>
      <c r="E5" s="288"/>
      <c r="F5" s="288"/>
      <c r="G5" s="173" t="str">
        <f>本紙!AY5</f>
        <v>Ver.1.7(2025.05.31～）</v>
      </c>
      <c r="H5" s="228"/>
    </row>
    <row r="6" spans="1:8" s="291" customFormat="1" ht="16.2">
      <c r="A6" s="294" t="s">
        <v>1112</v>
      </c>
      <c r="B6" s="292"/>
      <c r="C6" s="292"/>
      <c r="D6" s="292"/>
      <c r="E6" s="289"/>
      <c r="F6" s="294"/>
      <c r="G6" s="292"/>
      <c r="H6" s="228"/>
    </row>
    <row r="7" spans="1:8" ht="16.5" customHeight="1">
      <c r="A7" s="535" t="s">
        <v>557</v>
      </c>
      <c r="B7" s="538" t="s">
        <v>916</v>
      </c>
      <c r="C7" s="538" t="s">
        <v>1042</v>
      </c>
      <c r="D7" s="538" t="s">
        <v>1038</v>
      </c>
      <c r="E7" s="538" t="s">
        <v>1110</v>
      </c>
      <c r="F7" s="530" t="s">
        <v>1108</v>
      </c>
      <c r="G7" s="530" t="s">
        <v>1114</v>
      </c>
      <c r="H7" s="223"/>
    </row>
    <row r="8" spans="1:8" ht="15.75" customHeight="1">
      <c r="A8" s="536"/>
      <c r="B8" s="539"/>
      <c r="C8" s="539"/>
      <c r="D8" s="539"/>
      <c r="E8" s="539"/>
      <c r="F8" s="531"/>
      <c r="G8" s="531"/>
      <c r="H8" s="223"/>
    </row>
    <row r="9" spans="1:8" ht="15.75" customHeight="1">
      <c r="A9" s="537"/>
      <c r="B9" s="539"/>
      <c r="C9" s="539"/>
      <c r="D9" s="540"/>
      <c r="E9" s="539"/>
      <c r="F9" s="532"/>
      <c r="G9" s="532"/>
      <c r="H9" s="223"/>
    </row>
    <row r="10" spans="1:8">
      <c r="A10" s="225" t="s">
        <v>571</v>
      </c>
      <c r="B10" s="225" t="s">
        <v>917</v>
      </c>
      <c r="C10" s="225" t="s">
        <v>1044</v>
      </c>
      <c r="D10" s="225" t="s">
        <v>990</v>
      </c>
      <c r="E10" s="225" t="s">
        <v>919</v>
      </c>
      <c r="F10" s="224" t="s">
        <v>991</v>
      </c>
      <c r="G10" s="224" t="s">
        <v>918</v>
      </c>
      <c r="H10" s="223"/>
    </row>
    <row r="11" spans="1:8">
      <c r="A11" s="225" t="s">
        <v>988</v>
      </c>
      <c r="B11" s="225" t="s">
        <v>989</v>
      </c>
      <c r="C11" s="225"/>
      <c r="D11" s="225" t="s">
        <v>992</v>
      </c>
      <c r="E11" s="225"/>
      <c r="F11" s="224"/>
      <c r="G11" s="224"/>
      <c r="H11" s="223"/>
    </row>
    <row r="12" spans="1:8">
      <c r="A12" s="166">
        <v>1</v>
      </c>
      <c r="B12" s="357"/>
      <c r="C12" s="359"/>
      <c r="D12" s="357"/>
      <c r="E12" s="411"/>
      <c r="F12" s="358"/>
      <c r="G12" s="358"/>
      <c r="H12" s="223"/>
    </row>
    <row r="13" spans="1:8">
      <c r="A13" s="166">
        <f>SUM(A12)+1</f>
        <v>2</v>
      </c>
      <c r="B13" s="357"/>
      <c r="C13" s="357"/>
      <c r="D13" s="360"/>
      <c r="E13" s="412"/>
      <c r="F13" s="358"/>
      <c r="G13" s="358"/>
      <c r="H13" s="223"/>
    </row>
    <row r="14" spans="1:8">
      <c r="A14" s="166">
        <f t="shared" ref="A14:A21" si="0">SUM(A13)+1</f>
        <v>3</v>
      </c>
      <c r="B14" s="357"/>
      <c r="C14" s="357"/>
      <c r="D14" s="357"/>
      <c r="E14" s="412"/>
      <c r="F14" s="358"/>
      <c r="G14" s="358"/>
      <c r="H14" s="223"/>
    </row>
    <row r="15" spans="1:8">
      <c r="A15" s="166">
        <f t="shared" si="0"/>
        <v>4</v>
      </c>
      <c r="B15" s="357"/>
      <c r="C15" s="357"/>
      <c r="D15" s="357"/>
      <c r="E15" s="412"/>
      <c r="F15" s="358"/>
      <c r="G15" s="358"/>
      <c r="H15" s="223"/>
    </row>
    <row r="16" spans="1:8">
      <c r="A16" s="166">
        <f t="shared" si="0"/>
        <v>5</v>
      </c>
      <c r="B16" s="357"/>
      <c r="C16" s="357"/>
      <c r="D16" s="357"/>
      <c r="E16" s="412"/>
      <c r="F16" s="358"/>
      <c r="G16" s="358"/>
      <c r="H16" s="223"/>
    </row>
    <row r="17" spans="1:8">
      <c r="A17" s="166">
        <f t="shared" si="0"/>
        <v>6</v>
      </c>
      <c r="B17" s="357"/>
      <c r="C17" s="357"/>
      <c r="D17" s="357"/>
      <c r="E17" s="412"/>
      <c r="F17" s="358"/>
      <c r="G17" s="358"/>
      <c r="H17" s="223"/>
    </row>
    <row r="18" spans="1:8">
      <c r="A18" s="166">
        <f t="shared" si="0"/>
        <v>7</v>
      </c>
      <c r="B18" s="357"/>
      <c r="C18" s="357"/>
      <c r="D18" s="357"/>
      <c r="E18" s="412"/>
      <c r="F18" s="358"/>
      <c r="G18" s="358"/>
      <c r="H18" s="223"/>
    </row>
    <row r="19" spans="1:8">
      <c r="A19" s="166">
        <f t="shared" si="0"/>
        <v>8</v>
      </c>
      <c r="B19" s="357"/>
      <c r="C19" s="357"/>
      <c r="D19" s="357"/>
      <c r="E19" s="412"/>
      <c r="F19" s="358"/>
      <c r="G19" s="358"/>
      <c r="H19" s="223"/>
    </row>
    <row r="20" spans="1:8">
      <c r="A20" s="166">
        <f t="shared" si="0"/>
        <v>9</v>
      </c>
      <c r="B20" s="357"/>
      <c r="C20" s="357"/>
      <c r="D20" s="357"/>
      <c r="E20" s="412"/>
      <c r="F20" s="358"/>
      <c r="G20" s="358"/>
      <c r="H20" s="223"/>
    </row>
    <row r="21" spans="1:8">
      <c r="A21" s="166">
        <f t="shared" si="0"/>
        <v>10</v>
      </c>
      <c r="B21" s="357"/>
      <c r="C21" s="357"/>
      <c r="D21" s="357"/>
      <c r="E21" s="412"/>
      <c r="F21" s="361"/>
      <c r="G21" s="358"/>
      <c r="H21" s="223"/>
    </row>
    <row r="22" spans="1:8" ht="15.6" thickBot="1">
      <c r="A22" s="226"/>
      <c r="B22" s="226"/>
      <c r="C22" s="226"/>
      <c r="D22" s="226"/>
      <c r="E22" s="294" t="s">
        <v>1109</v>
      </c>
      <c r="F22" s="226"/>
      <c r="G22" s="226"/>
      <c r="H22" s="223"/>
    </row>
    <row r="23" spans="1:8" ht="15.75" customHeight="1">
      <c r="A23" s="229"/>
      <c r="B23" s="541" t="s">
        <v>1113</v>
      </c>
      <c r="C23" s="542"/>
      <c r="D23" s="543"/>
      <c r="E23" s="533"/>
      <c r="F23" s="534"/>
      <c r="G23" s="534"/>
      <c r="H23" s="223"/>
    </row>
    <row r="24" spans="1:8">
      <c r="A24" s="229"/>
      <c r="B24" s="544"/>
      <c r="C24" s="545"/>
      <c r="D24" s="546"/>
      <c r="E24" s="533"/>
      <c r="F24" s="534"/>
      <c r="G24" s="534"/>
      <c r="H24" s="223"/>
    </row>
    <row r="25" spans="1:8">
      <c r="A25" s="229"/>
      <c r="B25" s="544"/>
      <c r="C25" s="545"/>
      <c r="D25" s="546"/>
      <c r="E25" s="533"/>
      <c r="F25" s="534"/>
      <c r="G25" s="534"/>
    </row>
    <row r="26" spans="1:8" ht="15.6" thickBot="1">
      <c r="A26" s="227"/>
      <c r="B26" s="547"/>
      <c r="C26" s="548"/>
      <c r="D26" s="549"/>
      <c r="E26" s="533"/>
      <c r="F26" s="534"/>
      <c r="G26" s="534"/>
    </row>
    <row r="27" spans="1:8">
      <c r="A27" s="226"/>
      <c r="B27" s="226"/>
      <c r="C27" s="226"/>
      <c r="D27" s="226"/>
      <c r="E27" s="226"/>
      <c r="F27" s="226"/>
      <c r="G27" s="226"/>
    </row>
    <row r="28" spans="1:8">
      <c r="A28" s="226"/>
      <c r="B28" s="226"/>
      <c r="C28" s="226"/>
      <c r="D28" s="226"/>
      <c r="E28" s="226"/>
      <c r="F28" s="226"/>
      <c r="G28" s="226"/>
    </row>
  </sheetData>
  <sheetProtection algorithmName="SHA-512" hashValue="7r0gD+y2fvVpcwR1UIpT3NoGVazWJ9QN9Ucu+yaDdFrE7zuZ9NGUtHFCdQLtywxhJyUBYYphZlxk0sNw7AxTDg==" saltValue="9EawCW2+i2hgSeRoqhlVtw==" spinCount="100000" sheet="1" objects="1" scenarios="1" selectLockedCells="1"/>
  <mergeCells count="9">
    <mergeCell ref="G7:G9"/>
    <mergeCell ref="E23:G26"/>
    <mergeCell ref="A7:A9"/>
    <mergeCell ref="B7:B9"/>
    <mergeCell ref="C7:C9"/>
    <mergeCell ref="E7:E9"/>
    <mergeCell ref="F7:F9"/>
    <mergeCell ref="D7:D9"/>
    <mergeCell ref="B23:D26"/>
  </mergeCells>
  <phoneticPr fontId="3"/>
  <conditionalFormatting sqref="C12">
    <cfRule type="expression" dxfId="275" priority="13">
      <formula>$B$12="SSIDの削除"</formula>
    </cfRule>
  </conditionalFormatting>
  <conditionalFormatting sqref="C12:D12">
    <cfRule type="expression" dxfId="274" priority="12">
      <formula>$B$12="SSIDの追加"</formula>
    </cfRule>
  </conditionalFormatting>
  <conditionalFormatting sqref="C13 D12">
    <cfRule type="expression" dxfId="273" priority="94">
      <formula>$B$13="SSIDの追加"</formula>
    </cfRule>
  </conditionalFormatting>
  <conditionalFormatting sqref="C14:D14">
    <cfRule type="expression" dxfId="272" priority="93">
      <formula>$B$14="SSIDの追加"</formula>
    </cfRule>
  </conditionalFormatting>
  <conditionalFormatting sqref="C15:D15">
    <cfRule type="expression" dxfId="271" priority="92">
      <formula>$B$15="SSIDの追加"</formula>
    </cfRule>
  </conditionalFormatting>
  <conditionalFormatting sqref="C16:D16">
    <cfRule type="expression" dxfId="270" priority="91">
      <formula>$B$16="SSIDの追加"</formula>
    </cfRule>
  </conditionalFormatting>
  <conditionalFormatting sqref="C17:D17">
    <cfRule type="expression" dxfId="269" priority="90">
      <formula>$B$17="SSIDの追加"</formula>
    </cfRule>
  </conditionalFormatting>
  <conditionalFormatting sqref="C18:D18">
    <cfRule type="expression" dxfId="268" priority="89">
      <formula>$B$18="SSIDの追加"</formula>
    </cfRule>
  </conditionalFormatting>
  <conditionalFormatting sqref="C19:D19">
    <cfRule type="expression" dxfId="267" priority="88">
      <formula>$B$19="SSIDの追加"</formula>
    </cfRule>
  </conditionalFormatting>
  <conditionalFormatting sqref="C20:D20">
    <cfRule type="expression" dxfId="266" priority="87">
      <formula>$B$20="SSIDの追加"</formula>
    </cfRule>
  </conditionalFormatting>
  <conditionalFormatting sqref="C21:D21">
    <cfRule type="expression" dxfId="265" priority="86">
      <formula>$B$21="SSIDの追加"</formula>
    </cfRule>
  </conditionalFormatting>
  <conditionalFormatting sqref="E12">
    <cfRule type="expression" dxfId="264" priority="11">
      <formula>$B$12="SSIDの削除"</formula>
    </cfRule>
    <cfRule type="expression" dxfId="263" priority="15">
      <formula>$B$12="SSIDの追加"</formula>
    </cfRule>
    <cfRule type="expression" dxfId="262" priority="25">
      <formula>$C$12="有"</formula>
    </cfRule>
  </conditionalFormatting>
  <conditionalFormatting sqref="E13">
    <cfRule type="expression" dxfId="261" priority="10">
      <formula>$B$13="SSIDの追加"</formula>
    </cfRule>
    <cfRule type="expression" dxfId="260" priority="24">
      <formula>$C$13="有"</formula>
    </cfRule>
  </conditionalFormatting>
  <conditionalFormatting sqref="E14">
    <cfRule type="expression" dxfId="259" priority="9">
      <formula>$B$14="SSIDの追加"</formula>
    </cfRule>
    <cfRule type="expression" dxfId="258" priority="23">
      <formula>$C$14="有"</formula>
    </cfRule>
  </conditionalFormatting>
  <conditionalFormatting sqref="E15">
    <cfRule type="expression" dxfId="257" priority="8">
      <formula>$B$15="SSIDの追加"</formula>
    </cfRule>
    <cfRule type="expression" dxfId="256" priority="22">
      <formula>$C$15="有"</formula>
    </cfRule>
  </conditionalFormatting>
  <conditionalFormatting sqref="E16">
    <cfRule type="expression" dxfId="255" priority="7">
      <formula>$B$16="SSIDの追加"</formula>
    </cfRule>
    <cfRule type="expression" dxfId="254" priority="21">
      <formula>$C$16="有"</formula>
    </cfRule>
  </conditionalFormatting>
  <conditionalFormatting sqref="E17">
    <cfRule type="expression" dxfId="253" priority="6">
      <formula>$B$17="SSIDの追加"</formula>
    </cfRule>
    <cfRule type="expression" dxfId="252" priority="20">
      <formula>$C$17="有"</formula>
    </cfRule>
  </conditionalFormatting>
  <conditionalFormatting sqref="E18">
    <cfRule type="expression" dxfId="251" priority="5">
      <formula>$B$18="SSIDの追加"</formula>
    </cfRule>
    <cfRule type="expression" dxfId="250" priority="19">
      <formula>$C$18="有"</formula>
    </cfRule>
  </conditionalFormatting>
  <conditionalFormatting sqref="E19">
    <cfRule type="expression" dxfId="249" priority="4">
      <formula>$B$19="SSIDの追加"</formula>
    </cfRule>
    <cfRule type="expression" dxfId="248" priority="18">
      <formula>$C$19="有"</formula>
    </cfRule>
  </conditionalFormatting>
  <conditionalFormatting sqref="E20">
    <cfRule type="expression" dxfId="247" priority="3">
      <formula>$B$20="SSIDの追加"</formula>
    </cfRule>
    <cfRule type="expression" dxfId="246" priority="17">
      <formula>$C$20="有"</formula>
    </cfRule>
  </conditionalFormatting>
  <conditionalFormatting sqref="E21">
    <cfRule type="expression" dxfId="245" priority="2">
      <formula>$B$21="SSIDの追加"</formula>
    </cfRule>
    <cfRule type="expression" dxfId="244" priority="16">
      <formula>$C$21="有"</formula>
    </cfRule>
  </conditionalFormatting>
  <conditionalFormatting sqref="F12">
    <cfRule type="expression" dxfId="243" priority="35">
      <formula>$B$12="パスワードの変更"</formula>
    </cfRule>
  </conditionalFormatting>
  <conditionalFormatting sqref="F13">
    <cfRule type="expression" dxfId="242" priority="34">
      <formula>$B$13="パスワードの変更"</formula>
    </cfRule>
  </conditionalFormatting>
  <conditionalFormatting sqref="F14">
    <cfRule type="expression" dxfId="241" priority="33">
      <formula>$B$14="パスワードの変更"</formula>
    </cfRule>
  </conditionalFormatting>
  <conditionalFormatting sqref="F15">
    <cfRule type="expression" dxfId="240" priority="32">
      <formula>$B$15="パスワードの変更"</formula>
    </cfRule>
  </conditionalFormatting>
  <conditionalFormatting sqref="F16">
    <cfRule type="expression" dxfId="239" priority="31">
      <formula>$B$16="パスワードの変更"</formula>
    </cfRule>
  </conditionalFormatting>
  <conditionalFormatting sqref="F17">
    <cfRule type="expression" dxfId="238" priority="30">
      <formula>$B$17="パスワードの変更"</formula>
    </cfRule>
  </conditionalFormatting>
  <conditionalFormatting sqref="F18">
    <cfRule type="expression" dxfId="237" priority="29">
      <formula>$B$18="パスワードの変更"</formula>
    </cfRule>
  </conditionalFormatting>
  <conditionalFormatting sqref="F19">
    <cfRule type="expression" dxfId="236" priority="28">
      <formula>$B$19="パスワードの変更"</formula>
    </cfRule>
  </conditionalFormatting>
  <conditionalFormatting sqref="F20">
    <cfRule type="expression" dxfId="235" priority="27">
      <formula>$B$20="パスワードの変更"</formula>
    </cfRule>
  </conditionalFormatting>
  <conditionalFormatting sqref="F21">
    <cfRule type="expression" dxfId="234" priority="26">
      <formula>$B$21="パスワードの変更"</formula>
    </cfRule>
  </conditionalFormatting>
  <conditionalFormatting sqref="F12:G12">
    <cfRule type="expression" dxfId="233" priority="105">
      <formula>$B$12="SSIDの削除"</formula>
    </cfRule>
  </conditionalFormatting>
  <conditionalFormatting sqref="F13:G13 C13">
    <cfRule type="expression" dxfId="232" priority="104">
      <formula>$B$13="SSIDの削除"</formula>
    </cfRule>
  </conditionalFormatting>
  <conditionalFormatting sqref="F14:G14 C14">
    <cfRule type="expression" dxfId="231" priority="103">
      <formula>$B$14="SSIDの削除"</formula>
    </cfRule>
  </conditionalFormatting>
  <conditionalFormatting sqref="F15:G15 C15">
    <cfRule type="expression" dxfId="230" priority="102">
      <formula>$B$15="SSIDの削除"</formula>
    </cfRule>
  </conditionalFormatting>
  <conditionalFormatting sqref="F16:G16 C16">
    <cfRule type="expression" dxfId="229" priority="101">
      <formula>$B$16="SSIDの削除"</formula>
    </cfRule>
  </conditionalFormatting>
  <conditionalFormatting sqref="F17:G17 C17">
    <cfRule type="expression" dxfId="228" priority="100">
      <formula>$B$17="SSIDの削除"</formula>
    </cfRule>
  </conditionalFormatting>
  <conditionalFormatting sqref="F18:G18 C18">
    <cfRule type="expression" dxfId="227" priority="99">
      <formula>$B$18="SSIDの削除"</formula>
    </cfRule>
  </conditionalFormatting>
  <conditionalFormatting sqref="F19:G19 C19">
    <cfRule type="expression" dxfId="226" priority="98">
      <formula>$B$19="SSIDの削除"</formula>
    </cfRule>
  </conditionalFormatting>
  <conditionalFormatting sqref="F20:G20 C20">
    <cfRule type="expression" dxfId="225" priority="97">
      <formula>$B$20="SSIDの削除"</formula>
    </cfRule>
  </conditionalFormatting>
  <conditionalFormatting sqref="F21:G21 C21">
    <cfRule type="expression" dxfId="224" priority="96">
      <formula>$B$21="SSIDの削除"</formula>
    </cfRule>
  </conditionalFormatting>
  <conditionalFormatting sqref="G12">
    <cfRule type="expression" dxfId="223" priority="45">
      <formula>$B$12="SSIDの変更"</formula>
    </cfRule>
  </conditionalFormatting>
  <conditionalFormatting sqref="G13">
    <cfRule type="expression" dxfId="222" priority="44">
      <formula>$B$13="SSIDの変更"</formula>
    </cfRule>
  </conditionalFormatting>
  <conditionalFormatting sqref="G14">
    <cfRule type="expression" dxfId="221" priority="43">
      <formula>$B$14="SSIDの変更"</formula>
    </cfRule>
  </conditionalFormatting>
  <conditionalFormatting sqref="G15">
    <cfRule type="expression" dxfId="220" priority="42">
      <formula>$B$15="SSIDの変更"</formula>
    </cfRule>
  </conditionalFormatting>
  <conditionalFormatting sqref="G16">
    <cfRule type="expression" dxfId="219" priority="41">
      <formula>$B$16="SSIDの変更"</formula>
    </cfRule>
  </conditionalFormatting>
  <conditionalFormatting sqref="G17">
    <cfRule type="expression" dxfId="218" priority="40">
      <formula>$B$17="SSIDの変更"</formula>
    </cfRule>
  </conditionalFormatting>
  <conditionalFormatting sqref="G18">
    <cfRule type="expression" dxfId="217" priority="39">
      <formula>$B$18="SSIDの変更"</formula>
    </cfRule>
  </conditionalFormatting>
  <conditionalFormatting sqref="G19">
    <cfRule type="expression" dxfId="216" priority="38">
      <formula>$B$19="SSIDの変更"</formula>
    </cfRule>
  </conditionalFormatting>
  <conditionalFormatting sqref="G20">
    <cfRule type="expression" dxfId="215" priority="37">
      <formula>$B$20="SSIDの変更"</formula>
    </cfRule>
  </conditionalFormatting>
  <conditionalFormatting sqref="G21">
    <cfRule type="expression" dxfId="214" priority="36">
      <formula>$B$21="SSIDの変更"</formula>
    </cfRule>
  </conditionalFormatting>
  <dataValidations count="5">
    <dataValidation type="list" allowBlank="1" showInputMessage="1" showErrorMessage="1" sqref="B10:B21" xr:uid="{00000000-0002-0000-0200-000000000000}">
      <formula1>"SSIDの変更,パスワードの変更,SSID/パスワードの設定変更,SSIDの追加,SSIDの削除"</formula1>
    </dataValidation>
    <dataValidation type="list" allowBlank="1" showInputMessage="1" showErrorMessage="1" sqref="C10:C21" xr:uid="{00000000-0002-0000-0200-000001000000}">
      <formula1>"有,無"</formula1>
    </dataValidation>
    <dataValidation type="list" allowBlank="1" showInputMessage="1" showErrorMessage="1" sqref="E10:E21" xr:uid="{00000000-0002-0000-0200-000002000000}">
      <formula1>"業務用,来訪者用"</formula1>
    </dataValidation>
    <dataValidation type="custom" allowBlank="1" showInputMessage="1" showErrorMessage="1" error="32文字以内の半角英数字で入力ください。_x000a_&quot;-&quot;，&quot;_&quot;，&quot;.&quot;，&quot;@&quot;，&quot;#&quot;, &quot;$&quot;は使用できます。" sqref="F12:F21" xr:uid="{00000000-0002-0000-0200-000003000000}">
      <formula1>AND(F12&lt;DBCS(F12),LEN(F12)&lt;33)</formula1>
    </dataValidation>
    <dataValidation type="custom" allowBlank="1" showInputMessage="1" showErrorMessage="1" error="8文字以上の半角英数字で入力ください。_x000a_&quot;-&quot;，&quot;_&quot;，&quot;.&quot;，&quot;@&quot;，&quot;#&quot;, &quot;$&quot;は使用できます。" sqref="G12:G21" xr:uid="{00000000-0002-0000-0200-000004000000}">
      <formula1>AND(G12&lt;DBCS(G12),LEN(G12)&gt;7)</formula1>
    </dataValidation>
  </dataValidations>
  <pageMargins left="0.7" right="0.7" top="0.75" bottom="0.75" header="0.3" footer="0.3"/>
  <pageSetup paperSize="9" scale="19" orientation="portrait" r:id="rId1"/>
  <headerFooter>
    <oddFooter>&amp;RNDA対象資料:29-0174-SYS001146(S)</oddFooter>
  </headerFooter>
  <extLst>
    <ext xmlns:x14="http://schemas.microsoft.com/office/spreadsheetml/2009/9/main" uri="{78C0D931-6437-407d-A8EE-F0AAD7539E65}">
      <x14:conditionalFormattings>
        <x14:conditionalFormatting xmlns:xm="http://schemas.microsoft.com/office/excel/2006/main">
          <x14:cfRule type="expression" priority="65" id="{00000000-000E-0000-0200-000040000000}">
            <xm:f>'別紙①_ﾌﾘｶﾞﾅ '!$D$37&gt;0</xm:f>
            <x14:dxf>
              <fill>
                <patternFill>
                  <bgColor rgb="FFFF0000"/>
                </patternFill>
              </fill>
            </x14:dxf>
          </x14:cfRule>
          <xm:sqref>F12</xm:sqref>
        </x14:conditionalFormatting>
        <x14:conditionalFormatting xmlns:xm="http://schemas.microsoft.com/office/excel/2006/main">
          <x14:cfRule type="expression" priority="63" id="{00000000-000E-0000-0200-00003E000000}">
            <xm:f>'別紙①_ﾌﾘｶﾞﾅ '!$L$37&gt;0</xm:f>
            <x14:dxf>
              <fill>
                <patternFill>
                  <bgColor rgb="FFFF0000"/>
                </patternFill>
              </fill>
            </x14:dxf>
          </x14:cfRule>
          <xm:sqref>F13</xm:sqref>
        </x14:conditionalFormatting>
        <x14:conditionalFormatting xmlns:xm="http://schemas.microsoft.com/office/excel/2006/main">
          <x14:cfRule type="expression" priority="61" id="{00000000-000E-0000-0200-00003C000000}">
            <xm:f>'別紙①_ﾌﾘｶﾞﾅ '!$T$37&gt;0</xm:f>
            <x14:dxf>
              <fill>
                <patternFill>
                  <bgColor rgb="FFFF0000"/>
                </patternFill>
              </fill>
            </x14:dxf>
          </x14:cfRule>
          <xm:sqref>F14</xm:sqref>
        </x14:conditionalFormatting>
        <x14:conditionalFormatting xmlns:xm="http://schemas.microsoft.com/office/excel/2006/main">
          <x14:cfRule type="expression" priority="59" id="{00000000-000E-0000-0200-00003A000000}">
            <xm:f>'別紙①_ﾌﾘｶﾞﾅ '!$AB$37&gt;0</xm:f>
            <x14:dxf>
              <fill>
                <patternFill>
                  <bgColor rgb="FFFF0000"/>
                </patternFill>
              </fill>
            </x14:dxf>
          </x14:cfRule>
          <xm:sqref>F15</xm:sqref>
        </x14:conditionalFormatting>
        <x14:conditionalFormatting xmlns:xm="http://schemas.microsoft.com/office/excel/2006/main">
          <x14:cfRule type="expression" priority="57" id="{00000000-000E-0000-0200-000038000000}">
            <xm:f>'別紙①_ﾌﾘｶﾞﾅ '!$AJ$37&gt;0</xm:f>
            <x14:dxf>
              <fill>
                <patternFill>
                  <bgColor rgb="FFFF0000"/>
                </patternFill>
              </fill>
            </x14:dxf>
          </x14:cfRule>
          <xm:sqref>F16</xm:sqref>
        </x14:conditionalFormatting>
        <x14:conditionalFormatting xmlns:xm="http://schemas.microsoft.com/office/excel/2006/main">
          <x14:cfRule type="expression" priority="55" id="{00000000-000E-0000-0200-000036000000}">
            <xm:f>'別紙①_ﾌﾘｶﾞﾅ '!$H$72&gt;0</xm:f>
            <x14:dxf>
              <fill>
                <patternFill>
                  <bgColor rgb="FFFF0000"/>
                </patternFill>
              </fill>
            </x14:dxf>
          </x14:cfRule>
          <xm:sqref>F17</xm:sqref>
        </x14:conditionalFormatting>
        <x14:conditionalFormatting xmlns:xm="http://schemas.microsoft.com/office/excel/2006/main">
          <x14:cfRule type="expression" priority="53" id="{00000000-000E-0000-0200-000034000000}">
            <xm:f>'別紙①_ﾌﾘｶﾞﾅ '!$P$72&gt;0</xm:f>
            <x14:dxf>
              <fill>
                <patternFill>
                  <bgColor rgb="FFFF0000"/>
                </patternFill>
              </fill>
            </x14:dxf>
          </x14:cfRule>
          <xm:sqref>F18</xm:sqref>
        </x14:conditionalFormatting>
        <x14:conditionalFormatting xmlns:xm="http://schemas.microsoft.com/office/excel/2006/main">
          <x14:cfRule type="expression" priority="51" id="{00000000-000E-0000-0200-000032000000}">
            <xm:f>'別紙①_ﾌﾘｶﾞﾅ '!$X$72&gt;0</xm:f>
            <x14:dxf>
              <fill>
                <patternFill>
                  <bgColor rgb="FFFF0000"/>
                </patternFill>
              </fill>
            </x14:dxf>
          </x14:cfRule>
          <xm:sqref>F19</xm:sqref>
        </x14:conditionalFormatting>
        <x14:conditionalFormatting xmlns:xm="http://schemas.microsoft.com/office/excel/2006/main">
          <x14:cfRule type="expression" priority="49" id="{00000000-000E-0000-0200-000030000000}">
            <xm:f>'別紙①_ﾌﾘｶﾞﾅ '!$AF$72&gt;0</xm:f>
            <x14:dxf>
              <fill>
                <patternFill>
                  <bgColor rgb="FFFF0000"/>
                </patternFill>
              </fill>
            </x14:dxf>
          </x14:cfRule>
          <xm:sqref>F20</xm:sqref>
        </x14:conditionalFormatting>
        <x14:conditionalFormatting xmlns:xm="http://schemas.microsoft.com/office/excel/2006/main">
          <x14:cfRule type="expression" priority="47" id="{00000000-000E-0000-0200-00002E000000}">
            <xm:f>'別紙①_ﾌﾘｶﾞﾅ '!$D$107&gt;0</xm:f>
            <x14:dxf>
              <fill>
                <patternFill>
                  <bgColor rgb="FFFF0000"/>
                </patternFill>
              </fill>
            </x14:dxf>
          </x14:cfRule>
          <xm:sqref>F21</xm:sqref>
        </x14:conditionalFormatting>
        <x14:conditionalFormatting xmlns:xm="http://schemas.microsoft.com/office/excel/2006/main">
          <x14:cfRule type="expression" priority="64" id="{00000000-000E-0000-0200-00003F000000}">
            <xm:f>'別紙①_ﾌﾘｶﾞﾅ '!$H$37&gt;0</xm:f>
            <x14:dxf>
              <fill>
                <patternFill>
                  <bgColor rgb="FFFF0000"/>
                </patternFill>
              </fill>
            </x14:dxf>
          </x14:cfRule>
          <xm:sqref>G12</xm:sqref>
        </x14:conditionalFormatting>
        <x14:conditionalFormatting xmlns:xm="http://schemas.microsoft.com/office/excel/2006/main">
          <x14:cfRule type="expression" priority="62" id="{00000000-000E-0000-0200-00003D000000}">
            <xm:f>'別紙①_ﾌﾘｶﾞﾅ '!$P$37&gt;0</xm:f>
            <x14:dxf>
              <fill>
                <patternFill>
                  <bgColor rgb="FFFF0000"/>
                </patternFill>
              </fill>
            </x14:dxf>
          </x14:cfRule>
          <xm:sqref>G13</xm:sqref>
        </x14:conditionalFormatting>
        <x14:conditionalFormatting xmlns:xm="http://schemas.microsoft.com/office/excel/2006/main">
          <x14:cfRule type="expression" priority="60" id="{00000000-000E-0000-0200-00003B000000}">
            <xm:f>'別紙①_ﾌﾘｶﾞﾅ '!$X$37&gt;0</xm:f>
            <x14:dxf>
              <fill>
                <patternFill>
                  <bgColor rgb="FFFF0000"/>
                </patternFill>
              </fill>
            </x14:dxf>
          </x14:cfRule>
          <xm:sqref>G14</xm:sqref>
        </x14:conditionalFormatting>
        <x14:conditionalFormatting xmlns:xm="http://schemas.microsoft.com/office/excel/2006/main">
          <x14:cfRule type="expression" priority="58" id="{00000000-000E-0000-0200-000039000000}">
            <xm:f>'別紙①_ﾌﾘｶﾞﾅ '!$AF$37&gt;0</xm:f>
            <x14:dxf>
              <fill>
                <patternFill>
                  <bgColor rgb="FFFF0000"/>
                </patternFill>
              </fill>
            </x14:dxf>
          </x14:cfRule>
          <xm:sqref>G15</xm:sqref>
        </x14:conditionalFormatting>
        <x14:conditionalFormatting xmlns:xm="http://schemas.microsoft.com/office/excel/2006/main">
          <x14:cfRule type="expression" priority="56" id="{00000000-000E-0000-0200-000037000000}">
            <xm:f>'別紙①_ﾌﾘｶﾞﾅ '!$D$72&gt;0</xm:f>
            <x14:dxf>
              <fill>
                <patternFill>
                  <bgColor rgb="FFFF0000"/>
                </patternFill>
              </fill>
            </x14:dxf>
          </x14:cfRule>
          <xm:sqref>G16</xm:sqref>
        </x14:conditionalFormatting>
        <x14:conditionalFormatting xmlns:xm="http://schemas.microsoft.com/office/excel/2006/main">
          <x14:cfRule type="expression" priority="54" id="{00000000-000E-0000-0200-000035000000}">
            <xm:f>'別紙①_ﾌﾘｶﾞﾅ '!$L$72&gt;0</xm:f>
            <x14:dxf>
              <fill>
                <patternFill>
                  <bgColor rgb="FFFF0000"/>
                </patternFill>
              </fill>
            </x14:dxf>
          </x14:cfRule>
          <xm:sqref>G17</xm:sqref>
        </x14:conditionalFormatting>
        <x14:conditionalFormatting xmlns:xm="http://schemas.microsoft.com/office/excel/2006/main">
          <x14:cfRule type="expression" priority="52" id="{00000000-000E-0000-0200-000033000000}">
            <xm:f>'別紙①_ﾌﾘｶﾞﾅ '!$T$72&gt;0</xm:f>
            <x14:dxf>
              <fill>
                <patternFill>
                  <bgColor rgb="FFFF0000"/>
                </patternFill>
              </fill>
            </x14:dxf>
          </x14:cfRule>
          <xm:sqref>G18</xm:sqref>
        </x14:conditionalFormatting>
        <x14:conditionalFormatting xmlns:xm="http://schemas.microsoft.com/office/excel/2006/main">
          <x14:cfRule type="expression" priority="50" id="{00000000-000E-0000-0200-000031000000}">
            <xm:f>'別紙①_ﾌﾘｶﾞﾅ '!$AB$72&gt;0</xm:f>
            <x14:dxf>
              <fill>
                <patternFill>
                  <bgColor rgb="FFFF0000"/>
                </patternFill>
              </fill>
            </x14:dxf>
          </x14:cfRule>
          <xm:sqref>G19</xm:sqref>
        </x14:conditionalFormatting>
        <x14:conditionalFormatting xmlns:xm="http://schemas.microsoft.com/office/excel/2006/main">
          <x14:cfRule type="expression" priority="48" id="{00000000-000E-0000-0200-00002F000000}">
            <xm:f>'別紙①_ﾌﾘｶﾞﾅ '!$AJ$72&gt;0</xm:f>
            <x14:dxf>
              <fill>
                <patternFill>
                  <bgColor rgb="FFFF0000"/>
                </patternFill>
              </fill>
            </x14:dxf>
          </x14:cfRule>
          <xm:sqref>G20</xm:sqref>
        </x14:conditionalFormatting>
        <x14:conditionalFormatting xmlns:xm="http://schemas.microsoft.com/office/excel/2006/main">
          <x14:cfRule type="expression" priority="46" id="{00000000-000E-0000-0200-00002D000000}">
            <xm:f>'別紙①_ﾌﾘｶﾞﾅ '!$H$107&gt;0</xm:f>
            <x14:dxf>
              <fill>
                <patternFill>
                  <bgColor rgb="FFFF0000"/>
                </patternFill>
              </fill>
            </x14:dxf>
          </x14:cfRule>
          <xm:sqref>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BA19"/>
  <sheetViews>
    <sheetView view="pageBreakPreview" zoomScaleNormal="100" zoomScaleSheetLayoutView="100" workbookViewId="0">
      <selection activeCell="P14" sqref="P14:AD14"/>
    </sheetView>
  </sheetViews>
  <sheetFormatPr defaultColWidth="2.44140625" defaultRowHeight="13.2"/>
  <cols>
    <col min="1" max="51" width="2.44140625" style="64"/>
    <col min="52" max="52" width="3.21875" style="64" bestFit="1" customWidth="1"/>
    <col min="53" max="16384" width="2.44140625" style="64"/>
  </cols>
  <sheetData>
    <row r="1" spans="1:53" s="66"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row>
    <row r="2" spans="1:53" s="66" customFormat="1" ht="9" customHeight="1">
      <c r="A2" s="67"/>
      <c r="B2" s="558" t="s">
        <v>1182</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67"/>
      <c r="BA2" s="67"/>
    </row>
    <row r="3" spans="1:53" s="66" customFormat="1" ht="9" customHeight="1">
      <c r="A3" s="67"/>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67"/>
      <c r="BA3" s="67"/>
    </row>
    <row r="4" spans="1:53" s="66" customFormat="1" ht="9" customHeight="1">
      <c r="A4" s="67"/>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67"/>
      <c r="BA4" s="67"/>
    </row>
    <row r="5" spans="1:53" s="66" customFormat="1" ht="9" customHeight="1">
      <c r="A5" s="67"/>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67"/>
      <c r="BA5" s="67"/>
    </row>
    <row r="6" spans="1:53" ht="14.25" customHeight="1">
      <c r="A6" s="65"/>
      <c r="B6" s="67"/>
      <c r="C6" s="67"/>
      <c r="D6" s="67"/>
      <c r="E6" s="67"/>
      <c r="F6" s="67"/>
      <c r="G6" s="67"/>
      <c r="H6" s="67"/>
      <c r="I6" s="67"/>
      <c r="J6" s="67"/>
      <c r="K6" s="67"/>
      <c r="L6" s="67"/>
      <c r="M6" s="67"/>
      <c r="N6" s="67"/>
      <c r="O6" s="69"/>
      <c r="P6" s="69"/>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104"/>
      <c r="AT6" s="68"/>
      <c r="AU6" s="68"/>
      <c r="AV6" s="68"/>
      <c r="AW6" s="68"/>
      <c r="AX6" s="68"/>
      <c r="AY6" s="68"/>
      <c r="AZ6" s="278" t="str">
        <f>本紙!AY5</f>
        <v>Ver.1.7(2025.05.31～）</v>
      </c>
    </row>
    <row r="7" spans="1:53" s="66" customFormat="1" ht="6.75" customHeight="1">
      <c r="A7" s="67"/>
      <c r="B7" s="562" t="s">
        <v>275</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67"/>
    </row>
    <row r="8" spans="1:53" s="66" customFormat="1" ht="6.75" customHeight="1">
      <c r="A8" s="67"/>
      <c r="B8" s="562"/>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c r="AQ8" s="562"/>
      <c r="AR8" s="562"/>
      <c r="AS8" s="562"/>
      <c r="AT8" s="562"/>
      <c r="AU8" s="562"/>
      <c r="AV8" s="562"/>
      <c r="AW8" s="562"/>
      <c r="AX8" s="562"/>
      <c r="AY8" s="562"/>
      <c r="AZ8" s="67"/>
    </row>
    <row r="9" spans="1:53" s="66" customFormat="1" ht="6.75" customHeight="1">
      <c r="A9" s="67"/>
      <c r="B9" s="562"/>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2"/>
      <c r="AY9" s="562"/>
      <c r="AZ9" s="67"/>
    </row>
    <row r="10" spans="1:53" s="66" customFormat="1" ht="6.75" customHeight="1">
      <c r="A10" s="67"/>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67"/>
    </row>
    <row r="11" spans="1:53" ht="8.2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row>
    <row r="12" spans="1:53" ht="13.5" customHeight="1">
      <c r="A12" s="65"/>
      <c r="B12" s="560" t="s">
        <v>274</v>
      </c>
      <c r="C12" s="560"/>
      <c r="D12" s="560"/>
      <c r="E12" s="560"/>
      <c r="F12" s="560"/>
      <c r="G12" s="560"/>
      <c r="H12" s="563" t="s">
        <v>273</v>
      </c>
      <c r="I12" s="563"/>
      <c r="J12" s="563"/>
      <c r="K12" s="563"/>
      <c r="L12" s="563"/>
      <c r="M12" s="550"/>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2"/>
      <c r="AZ12" s="65"/>
    </row>
    <row r="13" spans="1:53">
      <c r="A13" s="65"/>
      <c r="B13" s="560"/>
      <c r="C13" s="560"/>
      <c r="D13" s="560"/>
      <c r="E13" s="560"/>
      <c r="F13" s="560"/>
      <c r="G13" s="560"/>
      <c r="H13" s="563"/>
      <c r="I13" s="563"/>
      <c r="J13" s="563"/>
      <c r="K13" s="563"/>
      <c r="L13" s="563"/>
      <c r="M13" s="553"/>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5"/>
      <c r="AZ13" s="65"/>
    </row>
    <row r="14" spans="1:53">
      <c r="A14" s="65"/>
      <c r="B14" s="560"/>
      <c r="C14" s="560"/>
      <c r="D14" s="560"/>
      <c r="E14" s="560"/>
      <c r="F14" s="560"/>
      <c r="G14" s="560"/>
      <c r="H14" s="563" t="s">
        <v>272</v>
      </c>
      <c r="I14" s="563"/>
      <c r="J14" s="563"/>
      <c r="K14" s="563"/>
      <c r="L14" s="563"/>
      <c r="M14" s="561" t="s">
        <v>267</v>
      </c>
      <c r="N14" s="561"/>
      <c r="O14" s="561"/>
      <c r="P14" s="557"/>
      <c r="Q14" s="557"/>
      <c r="R14" s="557"/>
      <c r="S14" s="557"/>
      <c r="T14" s="557"/>
      <c r="U14" s="557"/>
      <c r="V14" s="557"/>
      <c r="W14" s="557"/>
      <c r="X14" s="557"/>
      <c r="Y14" s="557"/>
      <c r="Z14" s="557"/>
      <c r="AA14" s="557"/>
      <c r="AB14" s="557"/>
      <c r="AC14" s="557"/>
      <c r="AD14" s="557"/>
      <c r="AE14" s="560" t="s">
        <v>271</v>
      </c>
      <c r="AF14" s="563"/>
      <c r="AG14" s="563"/>
      <c r="AH14" s="563"/>
      <c r="AI14" s="563"/>
      <c r="AJ14" s="81"/>
      <c r="AK14" s="79"/>
      <c r="AL14" s="79"/>
      <c r="AM14" s="79"/>
      <c r="AN14" s="79"/>
      <c r="AO14" s="79"/>
      <c r="AP14" s="79"/>
      <c r="AQ14" s="79"/>
      <c r="AR14" s="79"/>
      <c r="AS14" s="79"/>
      <c r="AT14" s="80"/>
      <c r="AU14" s="79"/>
      <c r="AV14" s="79"/>
      <c r="AW14" s="79"/>
      <c r="AX14" s="79"/>
      <c r="AY14" s="78"/>
      <c r="AZ14" s="65"/>
    </row>
    <row r="15" spans="1:53">
      <c r="A15" s="65"/>
      <c r="B15" s="560"/>
      <c r="C15" s="560"/>
      <c r="D15" s="560"/>
      <c r="E15" s="560"/>
      <c r="F15" s="560"/>
      <c r="G15" s="560"/>
      <c r="H15" s="563"/>
      <c r="I15" s="563"/>
      <c r="J15" s="563"/>
      <c r="K15" s="563"/>
      <c r="L15" s="563"/>
      <c r="M15" s="550"/>
      <c r="N15" s="551"/>
      <c r="O15" s="551"/>
      <c r="P15" s="551"/>
      <c r="Q15" s="551"/>
      <c r="R15" s="551"/>
      <c r="S15" s="551"/>
      <c r="T15" s="551"/>
      <c r="U15" s="551"/>
      <c r="V15" s="551"/>
      <c r="W15" s="551"/>
      <c r="X15" s="551"/>
      <c r="Y15" s="551"/>
      <c r="Z15" s="551"/>
      <c r="AA15" s="551"/>
      <c r="AB15" s="551"/>
      <c r="AC15" s="551"/>
      <c r="AD15" s="552"/>
      <c r="AE15" s="563"/>
      <c r="AF15" s="563"/>
      <c r="AG15" s="563"/>
      <c r="AH15" s="563"/>
      <c r="AI15" s="563"/>
      <c r="AJ15" s="77"/>
      <c r="AK15" s="75" t="s">
        <v>253</v>
      </c>
      <c r="AL15" s="556"/>
      <c r="AM15" s="556"/>
      <c r="AN15" s="556"/>
      <c r="AO15" s="75" t="s">
        <v>254</v>
      </c>
      <c r="AP15" s="556"/>
      <c r="AQ15" s="556"/>
      <c r="AR15" s="556"/>
      <c r="AS15" s="76" t="s">
        <v>270</v>
      </c>
      <c r="AT15" s="556"/>
      <c r="AU15" s="556"/>
      <c r="AV15" s="556"/>
      <c r="AW15" s="556"/>
      <c r="AX15" s="75"/>
      <c r="AY15" s="74"/>
      <c r="AZ15" s="65"/>
    </row>
    <row r="16" spans="1:53">
      <c r="A16" s="65"/>
      <c r="B16" s="560"/>
      <c r="C16" s="560"/>
      <c r="D16" s="560"/>
      <c r="E16" s="560"/>
      <c r="F16" s="560"/>
      <c r="G16" s="560"/>
      <c r="H16" s="563"/>
      <c r="I16" s="563"/>
      <c r="J16" s="563"/>
      <c r="K16" s="563"/>
      <c r="L16" s="563"/>
      <c r="M16" s="553"/>
      <c r="N16" s="554"/>
      <c r="O16" s="554"/>
      <c r="P16" s="554"/>
      <c r="Q16" s="554"/>
      <c r="R16" s="554"/>
      <c r="S16" s="554"/>
      <c r="T16" s="554"/>
      <c r="U16" s="554"/>
      <c r="V16" s="554"/>
      <c r="W16" s="554"/>
      <c r="X16" s="554"/>
      <c r="Y16" s="554"/>
      <c r="Z16" s="554"/>
      <c r="AA16" s="554"/>
      <c r="AB16" s="554"/>
      <c r="AC16" s="554"/>
      <c r="AD16" s="555"/>
      <c r="AE16" s="563"/>
      <c r="AF16" s="563"/>
      <c r="AG16" s="563"/>
      <c r="AH16" s="563"/>
      <c r="AI16" s="563"/>
      <c r="AJ16" s="73"/>
      <c r="AK16" s="71"/>
      <c r="AL16" s="71"/>
      <c r="AM16" s="71"/>
      <c r="AN16" s="71"/>
      <c r="AO16" s="71"/>
      <c r="AP16" s="71"/>
      <c r="AQ16" s="71"/>
      <c r="AR16" s="71"/>
      <c r="AS16" s="71"/>
      <c r="AT16" s="72"/>
      <c r="AU16" s="71"/>
      <c r="AV16" s="71"/>
      <c r="AW16" s="71"/>
      <c r="AX16" s="71"/>
      <c r="AY16" s="70"/>
      <c r="AZ16" s="65"/>
    </row>
    <row r="17" spans="1:52">
      <c r="A17" s="65"/>
      <c r="B17" s="560" t="s">
        <v>269</v>
      </c>
      <c r="C17" s="560"/>
      <c r="D17" s="560"/>
      <c r="E17" s="560"/>
      <c r="F17" s="560"/>
      <c r="G17" s="560"/>
      <c r="H17" s="561" t="s">
        <v>267</v>
      </c>
      <c r="I17" s="561"/>
      <c r="J17" s="561"/>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65"/>
    </row>
    <row r="18" spans="1:52" ht="36" customHeight="1">
      <c r="A18" s="65"/>
      <c r="B18" s="560"/>
      <c r="C18" s="560"/>
      <c r="D18" s="560"/>
      <c r="E18" s="560"/>
      <c r="F18" s="560"/>
      <c r="G18" s="560"/>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4" t="s">
        <v>268</v>
      </c>
      <c r="AI18" s="564"/>
      <c r="AJ18" s="565"/>
      <c r="AK18" s="565"/>
      <c r="AL18" s="565"/>
      <c r="AM18" s="565"/>
      <c r="AN18" s="565"/>
      <c r="AO18" s="565"/>
      <c r="AP18" s="565"/>
      <c r="AQ18" s="565"/>
      <c r="AR18" s="565"/>
      <c r="AS18" s="565"/>
      <c r="AT18" s="565"/>
      <c r="AU18" s="565"/>
      <c r="AV18" s="565"/>
      <c r="AW18" s="565"/>
      <c r="AX18" s="565"/>
      <c r="AY18" s="565"/>
      <c r="AZ18" s="65"/>
    </row>
    <row r="19" spans="1:52">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sheetData>
  <sheetProtection algorithmName="SHA-512" hashValue="d39q/RsXtxqBqx51R8nBfnDDwp1jrdoeGGHvL+m5ejXsrKGO+KXtavHO4TS+dxrJ9nVVP0JNYeqibwqO2cbrTw==" saltValue="FxcBrYIhlOhZyhOR0sH0jQ==" spinCount="100000" sheet="1" selectLockedCells="1"/>
  <mergeCells count="19">
    <mergeCell ref="AJ18:AY18"/>
    <mergeCell ref="K17:AY17"/>
    <mergeCell ref="AE14:AI16"/>
    <mergeCell ref="M15:AD16"/>
    <mergeCell ref="AL15:AN15"/>
    <mergeCell ref="P14:AD14"/>
    <mergeCell ref="B2:AY5"/>
    <mergeCell ref="B17:G18"/>
    <mergeCell ref="H17:J17"/>
    <mergeCell ref="B7:AY10"/>
    <mergeCell ref="B12:G16"/>
    <mergeCell ref="H12:L13"/>
    <mergeCell ref="M12:AY13"/>
    <mergeCell ref="H14:L16"/>
    <mergeCell ref="M14:O14"/>
    <mergeCell ref="AP15:AR15"/>
    <mergeCell ref="AT15:AW15"/>
    <mergeCell ref="AH18:AI18"/>
    <mergeCell ref="H18:AG18"/>
  </mergeCells>
  <phoneticPr fontId="3"/>
  <dataValidations count="4">
    <dataValidation imeMode="disabled" allowBlank="1" showInputMessage="1" showErrorMessage="1" sqref="H18:AG18 AJ18:AY18" xr:uid="{00000000-0002-0000-0400-000000000000}"/>
    <dataValidation type="textLength" imeMode="disabled" allowBlank="1" showInputMessage="1" showErrorMessage="1" sqref="AL15:AN15 AP15:AR15 AT15:AW15" xr:uid="{00000000-0002-0000-0400-000001000000}">
      <formula1>0</formula1>
      <formula2>99999</formula2>
    </dataValidation>
    <dataValidation imeMode="fullKatakana" allowBlank="1" showInputMessage="1" showErrorMessage="1" sqref="P14:AD14 K17:AY17" xr:uid="{00000000-0002-0000-0400-000002000000}"/>
    <dataValidation imeMode="hiragana" allowBlank="1" showInputMessage="1" showErrorMessage="1" sqref="M12:AY13 M15:AD16" xr:uid="{00000000-0002-0000-0400-000003000000}"/>
  </dataValidations>
  <pageMargins left="0.25" right="0.25" top="0.75" bottom="0.75" header="0.3" footer="0.3"/>
  <pageSetup paperSize="9" scale="79" orientation="portrait" r:id="rId1"/>
  <headerFooter>
    <oddFooter>&amp;RNDA対象資料:29-0174-SYS001146(S)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68"/>
  <sheetViews>
    <sheetView showGridLines="0" view="pageBreakPreview" zoomScaleNormal="70" zoomScaleSheetLayoutView="100" workbookViewId="0">
      <selection activeCell="AF62" sqref="AF62:AP63"/>
    </sheetView>
  </sheetViews>
  <sheetFormatPr defaultColWidth="2.44140625" defaultRowHeight="13.2"/>
  <cols>
    <col min="1" max="54" width="2.44140625" style="27"/>
    <col min="55" max="57" width="2.44140625" style="27" customWidth="1"/>
    <col min="58" max="16384" width="2.44140625" style="27"/>
  </cols>
  <sheetData>
    <row r="1" spans="1:54" s="30" customFormat="1" ht="12.7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row>
    <row r="2" spans="1:54" s="30" customFormat="1" ht="6.75" customHeight="1">
      <c r="A2" s="29"/>
      <c r="B2" s="566" t="s">
        <v>1181</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29"/>
    </row>
    <row r="3" spans="1:54" s="30" customFormat="1" ht="6.75" customHeight="1">
      <c r="A3" s="29"/>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29"/>
    </row>
    <row r="4" spans="1:54" s="30" customFormat="1" ht="6.75" customHeight="1">
      <c r="A4" s="29"/>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29"/>
    </row>
    <row r="5" spans="1:54" s="30" customFormat="1" ht="6.75" customHeight="1">
      <c r="A5" s="29"/>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29"/>
    </row>
    <row r="6" spans="1:54">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36"/>
      <c r="AP6" s="195"/>
      <c r="AQ6" s="36"/>
      <c r="AR6" s="29"/>
      <c r="AS6" s="29"/>
      <c r="AT6" s="108"/>
      <c r="AU6" s="29"/>
      <c r="AV6" s="29"/>
      <c r="AW6" s="29"/>
      <c r="AX6" s="195"/>
      <c r="AY6" s="195"/>
      <c r="AZ6" s="195"/>
      <c r="BA6" s="195"/>
      <c r="BB6" s="279" t="str">
        <f>本紙!AY5</f>
        <v>Ver.1.7(2025.05.31～）</v>
      </c>
    </row>
    <row r="7" spans="1:54" ht="13.5" customHeight="1">
      <c r="A7" s="195"/>
      <c r="B7" s="567" t="s">
        <v>241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195"/>
    </row>
    <row r="8" spans="1:54" ht="14.25" customHeight="1">
      <c r="A8" s="195"/>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195"/>
    </row>
    <row r="9" spans="1:54" ht="14.25" customHeight="1">
      <c r="A9" s="195"/>
      <c r="B9" s="29"/>
      <c r="C9" s="29"/>
      <c r="D9" s="29"/>
      <c r="E9" s="29"/>
      <c r="F9" s="29"/>
      <c r="G9" s="29"/>
      <c r="H9" s="29"/>
      <c r="I9" s="29"/>
      <c r="J9" s="29"/>
      <c r="K9" s="29"/>
      <c r="L9" s="29"/>
      <c r="M9" s="29"/>
      <c r="N9" s="29"/>
      <c r="O9" s="37"/>
      <c r="P9" s="37"/>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195"/>
    </row>
    <row r="10" spans="1:54" ht="8.25" customHeight="1">
      <c r="A10" s="195"/>
      <c r="B10" s="35"/>
      <c r="C10" s="34"/>
      <c r="D10" s="32"/>
      <c r="E10" s="32"/>
      <c r="F10" s="32"/>
      <c r="G10" s="32"/>
      <c r="H10" s="32"/>
      <c r="I10" s="32"/>
      <c r="J10" s="32"/>
      <c r="K10" s="32"/>
      <c r="L10" s="32"/>
      <c r="M10" s="34"/>
      <c r="N10" s="32"/>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195"/>
    </row>
    <row r="11" spans="1:54" ht="14.2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row>
    <row r="12" spans="1:54" ht="18.75" customHeight="1">
      <c r="A12" s="26"/>
      <c r="B12" s="568" t="s">
        <v>1129</v>
      </c>
      <c r="C12" s="568"/>
      <c r="D12" s="568"/>
      <c r="E12" s="568"/>
      <c r="F12" s="568"/>
      <c r="G12" s="568"/>
      <c r="H12" s="568"/>
      <c r="I12" s="568"/>
      <c r="J12" s="568"/>
      <c r="K12" s="568"/>
      <c r="L12" s="568"/>
      <c r="M12" s="568"/>
      <c r="N12" s="568"/>
      <c r="O12" s="568"/>
      <c r="P12" s="568"/>
      <c r="Q12" s="568"/>
      <c r="R12" s="568"/>
      <c r="S12" s="568"/>
      <c r="T12" s="568"/>
      <c r="U12" s="568"/>
      <c r="V12" s="568"/>
      <c r="W12" s="32"/>
      <c r="X12" s="32"/>
      <c r="Y12" s="32"/>
      <c r="Z12" s="32"/>
      <c r="AA12" s="32"/>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row>
    <row r="13" spans="1:54" ht="8.25" customHeight="1">
      <c r="A13" s="26"/>
      <c r="B13" s="35"/>
      <c r="C13" s="34"/>
      <c r="D13" s="32"/>
      <c r="E13" s="32"/>
      <c r="F13" s="32"/>
      <c r="G13" s="32"/>
      <c r="H13" s="32"/>
      <c r="I13" s="32"/>
      <c r="J13" s="32"/>
      <c r="K13" s="32"/>
      <c r="L13" s="32"/>
      <c r="M13" s="34"/>
      <c r="N13" s="32"/>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26"/>
    </row>
    <row r="14" spans="1:54" ht="32.25" customHeight="1">
      <c r="A14" s="26"/>
      <c r="B14" s="569" t="s">
        <v>3</v>
      </c>
      <c r="C14" s="569"/>
      <c r="D14" s="569"/>
      <c r="E14" s="569"/>
      <c r="F14" s="569"/>
      <c r="G14" s="569"/>
      <c r="H14" s="569"/>
      <c r="I14" s="569"/>
      <c r="J14" s="569"/>
      <c r="K14" s="569"/>
      <c r="L14" s="569"/>
      <c r="M14" s="569"/>
      <c r="N14" s="569"/>
      <c r="O14" s="569" t="s">
        <v>4</v>
      </c>
      <c r="P14" s="569"/>
      <c r="Q14" s="569"/>
      <c r="R14" s="569"/>
      <c r="S14" s="569"/>
      <c r="T14" s="569"/>
      <c r="U14" s="569"/>
      <c r="V14" s="569"/>
      <c r="W14" s="569"/>
      <c r="X14" s="569"/>
      <c r="Y14" s="569"/>
      <c r="Z14" s="32"/>
      <c r="AA14" s="32"/>
      <c r="AB14" s="32"/>
      <c r="AC14" s="32"/>
      <c r="AD14" s="32"/>
      <c r="AE14" s="32"/>
      <c r="AF14" s="570" t="s">
        <v>5</v>
      </c>
      <c r="AG14" s="571"/>
      <c r="AH14" s="571"/>
      <c r="AI14" s="571"/>
      <c r="AJ14" s="571"/>
      <c r="AK14" s="571"/>
      <c r="AL14" s="571"/>
      <c r="AM14" s="571"/>
      <c r="AN14" s="571"/>
      <c r="AO14" s="571"/>
      <c r="AP14" s="571"/>
      <c r="AQ14" s="571"/>
      <c r="AR14" s="571"/>
      <c r="AS14" s="571"/>
      <c r="AT14" s="571"/>
      <c r="AU14" s="571"/>
      <c r="AV14" s="571"/>
      <c r="AW14" s="571"/>
      <c r="AX14" s="571"/>
      <c r="AY14" s="571"/>
      <c r="AZ14" s="571"/>
      <c r="BA14" s="572"/>
      <c r="BB14" s="28"/>
    </row>
    <row r="15" spans="1:54" ht="8.25" customHeight="1">
      <c r="A15" s="26"/>
      <c r="B15" s="573" t="s">
        <v>215</v>
      </c>
      <c r="C15" s="573"/>
      <c r="D15" s="573"/>
      <c r="E15" s="573"/>
      <c r="F15" s="573"/>
      <c r="G15" s="573"/>
      <c r="H15" s="573"/>
      <c r="I15" s="573"/>
      <c r="J15" s="573"/>
      <c r="K15" s="573"/>
      <c r="L15" s="573"/>
      <c r="M15" s="573"/>
      <c r="N15" s="573"/>
      <c r="O15" s="573" t="s">
        <v>207</v>
      </c>
      <c r="P15" s="573"/>
      <c r="Q15" s="573"/>
      <c r="R15" s="573"/>
      <c r="S15" s="573"/>
      <c r="T15" s="573"/>
      <c r="U15" s="573"/>
      <c r="V15" s="573"/>
      <c r="W15" s="573"/>
      <c r="X15" s="573"/>
      <c r="Y15" s="573"/>
      <c r="Z15" s="26"/>
      <c r="AA15" s="26"/>
      <c r="AB15" s="26"/>
      <c r="AC15" s="26"/>
      <c r="AD15" s="26"/>
      <c r="AE15" s="26"/>
      <c r="AF15" s="49"/>
      <c r="AG15" s="39"/>
      <c r="AH15" s="39"/>
      <c r="AI15" s="39"/>
      <c r="AJ15" s="39"/>
      <c r="AK15" s="39"/>
      <c r="AL15" s="39"/>
      <c r="AM15" s="39"/>
      <c r="AN15" s="39"/>
      <c r="AO15" s="39"/>
      <c r="AP15" s="39"/>
      <c r="AQ15" s="39"/>
      <c r="AR15" s="39"/>
      <c r="AS15" s="39"/>
      <c r="AT15" s="39"/>
      <c r="AU15" s="39"/>
      <c r="AV15" s="39"/>
      <c r="AW15" s="39"/>
      <c r="AX15" s="39"/>
      <c r="AY15" s="39"/>
      <c r="AZ15" s="39"/>
      <c r="BA15" s="54"/>
      <c r="BB15" s="26"/>
    </row>
    <row r="16" spans="1:54" ht="14.25" customHeight="1">
      <c r="A16" s="26"/>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26"/>
      <c r="AA16" s="26"/>
      <c r="AB16" s="26"/>
      <c r="AC16" s="26"/>
      <c r="AD16" s="26"/>
      <c r="AE16" s="26"/>
      <c r="AF16" s="45"/>
      <c r="AG16" s="41" t="s">
        <v>244</v>
      </c>
      <c r="AH16" s="28"/>
      <c r="AI16" s="28" t="s">
        <v>208</v>
      </c>
      <c r="AJ16" s="28"/>
      <c r="AK16" s="28"/>
      <c r="AL16" s="28"/>
      <c r="AM16" s="53"/>
      <c r="AN16" s="28"/>
      <c r="AO16" s="28" t="s">
        <v>203</v>
      </c>
      <c r="AP16" s="53"/>
      <c r="AQ16" s="28"/>
      <c r="AR16" s="28"/>
      <c r="AS16" s="28"/>
      <c r="AT16" s="28" t="s">
        <v>253</v>
      </c>
      <c r="AU16" s="574"/>
      <c r="AV16" s="574"/>
      <c r="AW16" s="574"/>
      <c r="AX16" s="28" t="s">
        <v>254</v>
      </c>
      <c r="AY16" s="91" t="s">
        <v>806</v>
      </c>
      <c r="AZ16" s="28"/>
      <c r="BA16" s="55"/>
      <c r="BB16" s="26"/>
    </row>
    <row r="17" spans="1:57" ht="14.25" customHeight="1">
      <c r="A17" s="26"/>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26"/>
      <c r="AA17" s="26"/>
      <c r="AB17" s="26"/>
      <c r="AC17" s="26"/>
      <c r="AD17" s="26"/>
      <c r="AE17" s="26"/>
      <c r="AF17" s="45"/>
      <c r="AG17" s="363" t="s">
        <v>1119</v>
      </c>
      <c r="AH17" s="364"/>
      <c r="AI17" s="364"/>
      <c r="AJ17" s="364"/>
      <c r="AK17" s="364"/>
      <c r="AL17" s="364"/>
      <c r="AM17" s="365"/>
      <c r="AN17" s="364"/>
      <c r="AO17" s="364"/>
      <c r="AP17" s="365"/>
      <c r="AQ17" s="364"/>
      <c r="AR17" s="364"/>
      <c r="AS17" s="364"/>
      <c r="AT17" s="364"/>
      <c r="AU17" s="362"/>
      <c r="AV17" s="362"/>
      <c r="AW17" s="362"/>
      <c r="AX17" s="364"/>
      <c r="AY17" s="366"/>
      <c r="AZ17" s="28"/>
      <c r="BA17" s="55"/>
      <c r="BB17" s="26"/>
    </row>
    <row r="18" spans="1:57" ht="8.25" customHeight="1">
      <c r="A18" s="26"/>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26"/>
      <c r="AA18" s="26"/>
      <c r="AB18" s="26"/>
      <c r="AC18" s="26"/>
      <c r="AD18" s="26"/>
      <c r="AE18" s="26"/>
      <c r="AF18" s="45"/>
      <c r="AG18" s="58"/>
      <c r="AH18" s="28"/>
      <c r="AI18" s="59"/>
      <c r="AJ18" s="28"/>
      <c r="AK18" s="28"/>
      <c r="AL18" s="28"/>
      <c r="AM18" s="28"/>
      <c r="AN18" s="28"/>
      <c r="AO18" s="28"/>
      <c r="AP18" s="53"/>
      <c r="AQ18" s="53"/>
      <c r="AR18" s="53"/>
      <c r="AS18" s="53"/>
      <c r="AT18" s="53"/>
      <c r="AU18" s="28"/>
      <c r="AV18" s="28"/>
      <c r="AW18" s="28"/>
      <c r="AX18" s="28"/>
      <c r="AY18" s="28"/>
      <c r="AZ18" s="28"/>
      <c r="BA18" s="55"/>
      <c r="BB18" s="26"/>
    </row>
    <row r="19" spans="1:57" ht="14.25" customHeight="1">
      <c r="A19" s="26"/>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26"/>
      <c r="AA19" s="26"/>
      <c r="AB19" s="26"/>
      <c r="AC19" s="26"/>
      <c r="AD19" s="26"/>
      <c r="AE19" s="26"/>
      <c r="AF19" s="45"/>
      <c r="AG19" s="41" t="s">
        <v>244</v>
      </c>
      <c r="AH19" s="28"/>
      <c r="AI19" s="28" t="s">
        <v>264</v>
      </c>
      <c r="AJ19" s="28"/>
      <c r="AK19" s="28"/>
      <c r="AL19" s="28"/>
      <c r="AM19" s="28"/>
      <c r="AN19" s="28"/>
      <c r="AO19" s="28"/>
      <c r="AP19" s="53"/>
      <c r="AQ19" s="53"/>
      <c r="AR19" s="53"/>
      <c r="AS19" s="53"/>
      <c r="AT19" s="53"/>
      <c r="AU19" s="28"/>
      <c r="AV19" s="28"/>
      <c r="AW19" s="28"/>
      <c r="AX19" s="28"/>
      <c r="AY19" s="28"/>
      <c r="AZ19" s="28"/>
      <c r="BA19" s="55"/>
      <c r="BB19" s="26"/>
    </row>
    <row r="20" spans="1:57" ht="14.25" customHeight="1">
      <c r="A20" s="26"/>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26"/>
      <c r="AA20" s="26"/>
      <c r="AB20" s="26"/>
      <c r="AC20" s="26"/>
      <c r="AD20" s="26"/>
      <c r="AE20" s="26"/>
      <c r="AF20" s="46"/>
      <c r="AG20" s="110"/>
      <c r="AH20" s="47"/>
      <c r="AI20" s="60"/>
      <c r="AJ20" s="47"/>
      <c r="AK20" s="47"/>
      <c r="AL20" s="47"/>
      <c r="AM20" s="47"/>
      <c r="AN20" s="47"/>
      <c r="AO20" s="47"/>
      <c r="AP20" s="61"/>
      <c r="AQ20" s="61"/>
      <c r="AR20" s="61"/>
      <c r="AS20" s="61"/>
      <c r="AT20" s="61"/>
      <c r="AU20" s="47"/>
      <c r="AV20" s="47"/>
      <c r="AW20" s="47"/>
      <c r="AX20" s="47"/>
      <c r="AY20" s="47"/>
      <c r="AZ20" s="47"/>
      <c r="BA20" s="62"/>
      <c r="BB20" s="26"/>
    </row>
    <row r="21" spans="1:57" ht="8.25" customHeight="1">
      <c r="A21" s="26"/>
      <c r="B21" s="573" t="s">
        <v>909</v>
      </c>
      <c r="C21" s="573"/>
      <c r="D21" s="573"/>
      <c r="E21" s="573"/>
      <c r="F21" s="573"/>
      <c r="G21" s="573"/>
      <c r="H21" s="573"/>
      <c r="I21" s="573"/>
      <c r="J21" s="573"/>
      <c r="K21" s="573"/>
      <c r="L21" s="573"/>
      <c r="M21" s="573"/>
      <c r="N21" s="573"/>
      <c r="O21" s="573" t="s">
        <v>217</v>
      </c>
      <c r="P21" s="573"/>
      <c r="Q21" s="573"/>
      <c r="R21" s="573"/>
      <c r="S21" s="573"/>
      <c r="T21" s="573"/>
      <c r="U21" s="573"/>
      <c r="V21" s="573"/>
      <c r="W21" s="573"/>
      <c r="X21" s="573"/>
      <c r="Y21" s="573"/>
      <c r="Z21" s="26"/>
      <c r="AA21" s="26"/>
      <c r="AB21" s="26"/>
      <c r="AC21" s="26"/>
      <c r="AD21" s="26"/>
      <c r="AE21" s="26"/>
      <c r="AF21" s="49"/>
      <c r="AG21" s="39"/>
      <c r="AH21" s="39"/>
      <c r="AI21" s="39"/>
      <c r="AJ21" s="39"/>
      <c r="AK21" s="39"/>
      <c r="AL21" s="39"/>
      <c r="AM21" s="39"/>
      <c r="AN21" s="39"/>
      <c r="AO21" s="39"/>
      <c r="AP21" s="39"/>
      <c r="AQ21" s="39"/>
      <c r="AR21" s="39"/>
      <c r="AS21" s="39"/>
      <c r="AT21" s="39"/>
      <c r="AU21" s="39"/>
      <c r="AV21" s="39"/>
      <c r="AW21" s="39"/>
      <c r="AX21" s="39"/>
      <c r="AY21" s="39"/>
      <c r="AZ21" s="39"/>
      <c r="BA21" s="54"/>
      <c r="BB21" s="26"/>
    </row>
    <row r="22" spans="1:57" ht="14.4">
      <c r="A22" s="26"/>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26"/>
      <c r="AA22" s="26"/>
      <c r="AB22" s="26"/>
      <c r="AC22" s="26"/>
      <c r="AD22" s="26"/>
      <c r="AE22" s="26"/>
      <c r="AF22" s="45"/>
      <c r="AG22" s="41" t="s">
        <v>244</v>
      </c>
      <c r="AH22" s="28"/>
      <c r="AI22" s="28" t="s">
        <v>216</v>
      </c>
      <c r="AJ22" s="28"/>
      <c r="AK22" s="28"/>
      <c r="AL22" s="28"/>
      <c r="AM22" s="53"/>
      <c r="AN22" s="28"/>
      <c r="AO22" s="53"/>
      <c r="AP22" s="53"/>
      <c r="AQ22" s="53"/>
      <c r="AR22" s="53"/>
      <c r="AS22" s="28"/>
      <c r="AT22" s="53"/>
      <c r="AU22" s="53"/>
      <c r="AV22" s="53"/>
      <c r="AW22" s="28"/>
      <c r="AX22" s="91"/>
      <c r="AY22" s="28"/>
      <c r="AZ22" s="28"/>
      <c r="BA22" s="55"/>
      <c r="BB22" s="26"/>
      <c r="BE22" s="56"/>
    </row>
    <row r="23" spans="1:57" ht="9" customHeight="1">
      <c r="A23" s="26"/>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26"/>
      <c r="AA23" s="26"/>
      <c r="AB23" s="26"/>
      <c r="AC23" s="26"/>
      <c r="AD23" s="26"/>
      <c r="AE23" s="26"/>
      <c r="AF23" s="45"/>
      <c r="AG23" s="375"/>
      <c r="AH23" s="28"/>
      <c r="AI23" s="28"/>
      <c r="AJ23" s="28"/>
      <c r="AK23" s="28"/>
      <c r="AL23" s="28"/>
      <c r="AM23" s="53"/>
      <c r="AN23" s="28"/>
      <c r="AO23" s="53"/>
      <c r="AP23" s="53"/>
      <c r="AQ23" s="53"/>
      <c r="AR23" s="53"/>
      <c r="AS23" s="28"/>
      <c r="AT23" s="53"/>
      <c r="AU23" s="53"/>
      <c r="AV23" s="53"/>
      <c r="AW23" s="28"/>
      <c r="AX23" s="91"/>
      <c r="AY23" s="28"/>
      <c r="AZ23" s="28"/>
      <c r="BA23" s="55"/>
      <c r="BB23" s="26"/>
      <c r="BE23" s="56"/>
    </row>
    <row r="24" spans="1:57" ht="14.4">
      <c r="A24" s="26"/>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26"/>
      <c r="AA24" s="26"/>
      <c r="AB24" s="26"/>
      <c r="AC24" s="26"/>
      <c r="AD24" s="26"/>
      <c r="AE24" s="26"/>
      <c r="AF24" s="45"/>
      <c r="AG24" s="41" t="s">
        <v>244</v>
      </c>
      <c r="AH24" s="28"/>
      <c r="AI24" s="28" t="s">
        <v>851</v>
      </c>
      <c r="AJ24" s="28"/>
      <c r="AK24" s="28"/>
      <c r="AL24" s="28"/>
      <c r="AM24" s="53"/>
      <c r="AN24" s="28"/>
      <c r="AO24" s="53"/>
      <c r="AP24" s="53"/>
      <c r="AQ24" s="53"/>
      <c r="AR24" s="53"/>
      <c r="AS24" s="28"/>
      <c r="AT24" s="53"/>
      <c r="AU24" s="53"/>
      <c r="AV24" s="53"/>
      <c r="AW24" s="28"/>
      <c r="AX24" s="91"/>
      <c r="AY24" s="28"/>
      <c r="AZ24" s="28"/>
      <c r="BA24" s="55"/>
      <c r="BB24" s="26"/>
      <c r="BE24" s="56"/>
    </row>
    <row r="25" spans="1:57" ht="9.75" customHeight="1">
      <c r="A25" s="26"/>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26"/>
      <c r="AA25" s="26"/>
      <c r="AB25" s="26"/>
      <c r="AC25" s="26"/>
      <c r="AD25" s="26"/>
      <c r="AE25" s="26"/>
      <c r="AF25" s="45"/>
      <c r="AG25" s="375"/>
      <c r="AH25" s="28"/>
      <c r="AI25" s="28"/>
      <c r="AJ25" s="28"/>
      <c r="AK25" s="28"/>
      <c r="AL25" s="28"/>
      <c r="AM25" s="53"/>
      <c r="AN25" s="28"/>
      <c r="AO25" s="53"/>
      <c r="AP25" s="53"/>
      <c r="AQ25" s="53"/>
      <c r="AR25" s="53"/>
      <c r="AS25" s="28"/>
      <c r="AT25" s="53"/>
      <c r="AU25" s="53"/>
      <c r="AV25" s="53"/>
      <c r="AW25" s="28"/>
      <c r="AX25" s="91"/>
      <c r="AY25" s="28"/>
      <c r="AZ25" s="28"/>
      <c r="BA25" s="55"/>
      <c r="BB25" s="26"/>
      <c r="BE25" s="56"/>
    </row>
    <row r="26" spans="1:57" ht="14.4">
      <c r="A26" s="26"/>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26"/>
      <c r="AA26" s="26"/>
      <c r="AB26" s="26"/>
      <c r="AC26" s="26"/>
      <c r="AD26" s="26"/>
      <c r="AE26" s="26"/>
      <c r="AF26" s="45"/>
      <c r="AG26" s="207" t="s">
        <v>244</v>
      </c>
      <c r="AH26" s="208"/>
      <c r="AI26" s="208" t="s">
        <v>783</v>
      </c>
      <c r="AJ26" s="50"/>
      <c r="AK26" s="50"/>
      <c r="AL26" s="28"/>
      <c r="AM26" s="53"/>
      <c r="AN26" s="28"/>
      <c r="AO26" s="53"/>
      <c r="AP26" s="53"/>
      <c r="AQ26" s="53"/>
      <c r="AR26" s="53"/>
      <c r="AS26" s="28"/>
      <c r="AT26" s="53"/>
      <c r="AU26" s="53"/>
      <c r="AV26" s="53"/>
      <c r="AW26" s="28"/>
      <c r="AX26" s="91"/>
      <c r="AY26" s="28"/>
      <c r="AZ26" s="28"/>
      <c r="BA26" s="55"/>
      <c r="BB26" s="26"/>
      <c r="BE26" s="56"/>
    </row>
    <row r="27" spans="1:57" ht="8.25" customHeight="1">
      <c r="A27" s="26"/>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26"/>
      <c r="AA27" s="26"/>
      <c r="AB27" s="26"/>
      <c r="AC27" s="26"/>
      <c r="AD27" s="26"/>
      <c r="AE27" s="26"/>
      <c r="AF27" s="45"/>
      <c r="AG27" s="364"/>
      <c r="AH27" s="28"/>
      <c r="AI27" s="28"/>
      <c r="AJ27" s="28"/>
      <c r="AK27" s="28"/>
      <c r="AL27" s="28"/>
      <c r="AM27" s="28"/>
      <c r="AN27" s="28"/>
      <c r="AO27" s="28"/>
      <c r="AP27" s="53"/>
      <c r="AQ27" s="53"/>
      <c r="AR27" s="53"/>
      <c r="AS27" s="53"/>
      <c r="AT27" s="53"/>
      <c r="AU27" s="28"/>
      <c r="AV27" s="28"/>
      <c r="AW27" s="28"/>
      <c r="AX27" s="28"/>
      <c r="AY27" s="28"/>
      <c r="AZ27" s="28"/>
      <c r="BA27" s="55"/>
      <c r="BB27" s="26"/>
    </row>
    <row r="28" spans="1:57" ht="14.25" customHeight="1">
      <c r="A28" s="26"/>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26"/>
      <c r="AA28" s="26"/>
      <c r="AB28" s="26"/>
      <c r="AC28" s="26"/>
      <c r="AD28" s="26"/>
      <c r="AE28" s="26"/>
      <c r="AF28" s="45"/>
      <c r="AG28" s="41" t="s">
        <v>244</v>
      </c>
      <c r="AH28" s="28"/>
      <c r="AI28" s="28" t="s">
        <v>208</v>
      </c>
      <c r="AJ28" s="28"/>
      <c r="AK28" s="28"/>
      <c r="AL28" s="28"/>
      <c r="AM28" s="53"/>
      <c r="AN28" s="28"/>
      <c r="AO28" s="28" t="s">
        <v>203</v>
      </c>
      <c r="AP28" s="53"/>
      <c r="AQ28" s="28"/>
      <c r="AR28" s="28"/>
      <c r="AS28" s="28"/>
      <c r="AT28" s="28" t="s">
        <v>253</v>
      </c>
      <c r="AU28" s="574"/>
      <c r="AV28" s="574"/>
      <c r="AW28" s="574"/>
      <c r="AX28" s="28" t="s">
        <v>254</v>
      </c>
      <c r="AY28" s="91" t="s">
        <v>729</v>
      </c>
      <c r="AZ28" s="28"/>
      <c r="BA28" s="55"/>
      <c r="BB28" s="26"/>
      <c r="BE28" s="57"/>
    </row>
    <row r="29" spans="1:57" ht="14.25" customHeight="1">
      <c r="A29" s="26"/>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26"/>
      <c r="AA29" s="26"/>
      <c r="AB29" s="26"/>
      <c r="AC29" s="26"/>
      <c r="AD29" s="26"/>
      <c r="AE29" s="26"/>
      <c r="AF29" s="45"/>
      <c r="AG29" s="363" t="s">
        <v>1119</v>
      </c>
      <c r="AH29" s="28"/>
      <c r="AI29" s="28"/>
      <c r="AJ29" s="28"/>
      <c r="AK29" s="28"/>
      <c r="AL29" s="28"/>
      <c r="AM29" s="53"/>
      <c r="AN29" s="28"/>
      <c r="AO29" s="28"/>
      <c r="AP29" s="53"/>
      <c r="AQ29" s="28"/>
      <c r="AR29" s="28"/>
      <c r="AS29" s="28"/>
      <c r="AT29" s="28"/>
      <c r="AU29" s="362"/>
      <c r="AV29" s="362"/>
      <c r="AW29" s="362"/>
      <c r="AX29" s="28"/>
      <c r="AY29" s="91"/>
      <c r="AZ29" s="28"/>
      <c r="BA29" s="55"/>
      <c r="BB29" s="26"/>
      <c r="BE29" s="57"/>
    </row>
    <row r="30" spans="1:57" ht="8.25" customHeight="1">
      <c r="A30" s="26"/>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26"/>
      <c r="AA30" s="26"/>
      <c r="AB30" s="26"/>
      <c r="AC30" s="26"/>
      <c r="AD30" s="26"/>
      <c r="AE30" s="26"/>
      <c r="AF30" s="45"/>
      <c r="AG30" s="418"/>
      <c r="AH30" s="28"/>
      <c r="AI30" s="59"/>
      <c r="AJ30" s="28"/>
      <c r="AK30" s="28"/>
      <c r="AL30" s="28"/>
      <c r="AM30" s="28"/>
      <c r="AN30" s="28"/>
      <c r="AO30" s="28"/>
      <c r="AP30" s="53"/>
      <c r="AQ30" s="53"/>
      <c r="AR30" s="53"/>
      <c r="AS30" s="53"/>
      <c r="AT30" s="53"/>
      <c r="AU30" s="28"/>
      <c r="AV30" s="28"/>
      <c r="AW30" s="28"/>
      <c r="AX30" s="28"/>
      <c r="AY30" s="28"/>
      <c r="AZ30" s="28"/>
      <c r="BA30" s="55"/>
      <c r="BB30" s="26"/>
    </row>
    <row r="31" spans="1:57" ht="14.25" customHeight="1">
      <c r="A31" s="26"/>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26"/>
      <c r="AA31" s="26"/>
      <c r="AB31" s="26"/>
      <c r="AC31" s="26"/>
      <c r="AD31" s="26"/>
      <c r="AE31" s="26"/>
      <c r="AF31" s="45"/>
      <c r="AG31" s="41" t="s">
        <v>244</v>
      </c>
      <c r="AH31" s="28"/>
      <c r="AI31" s="28" t="s">
        <v>460</v>
      </c>
      <c r="AJ31" s="28"/>
      <c r="AK31" s="28"/>
      <c r="AL31" s="28"/>
      <c r="AM31" s="28"/>
      <c r="AN31" s="28"/>
      <c r="AO31" s="28"/>
      <c r="AP31" s="53"/>
      <c r="AQ31" s="53"/>
      <c r="AR31" s="53"/>
      <c r="AS31" s="53"/>
      <c r="AT31" s="53"/>
      <c r="AU31" s="28"/>
      <c r="AV31" s="28"/>
      <c r="AW31" s="28"/>
      <c r="AX31" s="28"/>
      <c r="AY31" s="28"/>
      <c r="AZ31" s="28"/>
      <c r="BA31" s="55"/>
      <c r="BB31" s="26"/>
    </row>
    <row r="32" spans="1:57" ht="14.25" customHeight="1">
      <c r="A32" s="26"/>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26"/>
      <c r="AA32" s="26"/>
      <c r="AB32" s="26"/>
      <c r="AC32" s="26"/>
      <c r="AD32" s="26"/>
      <c r="AE32" s="26"/>
      <c r="AF32" s="46"/>
      <c r="AG32" s="110"/>
      <c r="AH32" s="47"/>
      <c r="AI32" s="60"/>
      <c r="AJ32" s="47"/>
      <c r="AK32" s="47"/>
      <c r="AL32" s="47"/>
      <c r="AM32" s="47"/>
      <c r="AN32" s="47"/>
      <c r="AO32" s="47"/>
      <c r="AP32" s="61"/>
      <c r="AQ32" s="61"/>
      <c r="AR32" s="61"/>
      <c r="AS32" s="61"/>
      <c r="AT32" s="61"/>
      <c r="AU32" s="47"/>
      <c r="AV32" s="47"/>
      <c r="AW32" s="47"/>
      <c r="AX32" s="47"/>
      <c r="AY32" s="47"/>
      <c r="AZ32" s="47"/>
      <c r="BA32" s="62"/>
      <c r="BB32" s="26"/>
    </row>
    <row r="33" spans="1:54" ht="8.25" customHeight="1">
      <c r="A33" s="26"/>
      <c r="B33" s="573" t="s">
        <v>265</v>
      </c>
      <c r="C33" s="573"/>
      <c r="D33" s="573"/>
      <c r="E33" s="573"/>
      <c r="F33" s="573"/>
      <c r="G33" s="573"/>
      <c r="H33" s="573"/>
      <c r="I33" s="573"/>
      <c r="J33" s="573"/>
      <c r="K33" s="573"/>
      <c r="L33" s="573"/>
      <c r="M33" s="573"/>
      <c r="N33" s="573"/>
      <c r="O33" s="573" t="s">
        <v>266</v>
      </c>
      <c r="P33" s="573"/>
      <c r="Q33" s="573"/>
      <c r="R33" s="573"/>
      <c r="S33" s="573"/>
      <c r="T33" s="573"/>
      <c r="U33" s="573"/>
      <c r="V33" s="573"/>
      <c r="W33" s="573"/>
      <c r="X33" s="573"/>
      <c r="Y33" s="573"/>
      <c r="Z33" s="26"/>
      <c r="AA33" s="26"/>
      <c r="AB33" s="26"/>
      <c r="AC33" s="26"/>
      <c r="AD33" s="26"/>
      <c r="AE33" s="26"/>
      <c r="AF33" s="49"/>
      <c r="AG33" s="39"/>
      <c r="AH33" s="39"/>
      <c r="AI33" s="39"/>
      <c r="AJ33" s="39"/>
      <c r="AK33" s="39"/>
      <c r="AL33" s="39"/>
      <c r="AM33" s="39"/>
      <c r="AN33" s="39"/>
      <c r="AO33" s="39"/>
      <c r="AP33" s="63"/>
      <c r="AQ33" s="63"/>
      <c r="AR33" s="63"/>
      <c r="AS33" s="63"/>
      <c r="AT33" s="63"/>
      <c r="AU33" s="39"/>
      <c r="AV33" s="39"/>
      <c r="AW33" s="39"/>
      <c r="AX33" s="39"/>
      <c r="AY33" s="39"/>
      <c r="AZ33" s="39"/>
      <c r="BA33" s="54"/>
      <c r="BB33" s="26"/>
    </row>
    <row r="34" spans="1:54" ht="14.25" customHeight="1">
      <c r="A34" s="26"/>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26"/>
      <c r="AA34" s="26"/>
      <c r="AB34" s="26"/>
      <c r="AC34" s="26"/>
      <c r="AD34" s="26"/>
      <c r="AE34" s="26"/>
      <c r="AF34" s="45"/>
      <c r="AG34" s="41" t="s">
        <v>244</v>
      </c>
      <c r="AH34" s="28"/>
      <c r="AI34" s="28" t="s">
        <v>204</v>
      </c>
      <c r="AJ34" s="28"/>
      <c r="AK34" s="28"/>
      <c r="AL34" s="28"/>
      <c r="AM34" s="28"/>
      <c r="AN34" s="28"/>
      <c r="AO34" s="28"/>
      <c r="AP34" s="53"/>
      <c r="AQ34" s="53"/>
      <c r="AR34" s="53"/>
      <c r="AS34" s="53"/>
      <c r="AT34" s="28"/>
      <c r="AU34" s="53"/>
      <c r="AV34" s="53"/>
      <c r="AW34" s="53"/>
      <c r="AX34" s="28"/>
      <c r="AY34" s="91"/>
      <c r="AZ34" s="28"/>
      <c r="BA34" s="55"/>
      <c r="BB34" s="26"/>
    </row>
    <row r="35" spans="1:54" ht="8.25" customHeight="1">
      <c r="A35" s="26"/>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26"/>
      <c r="AA35" s="26"/>
      <c r="AB35" s="26"/>
      <c r="AC35" s="26"/>
      <c r="AD35" s="26"/>
      <c r="AE35" s="26"/>
      <c r="AF35" s="45"/>
      <c r="AG35" s="58"/>
      <c r="AH35" s="28"/>
      <c r="AI35" s="59"/>
      <c r="AJ35" s="28"/>
      <c r="AK35" s="28"/>
      <c r="AL35" s="28"/>
      <c r="AM35" s="28"/>
      <c r="AN35" s="28"/>
      <c r="AO35" s="28"/>
      <c r="AP35" s="53"/>
      <c r="AQ35" s="53"/>
      <c r="AR35" s="53"/>
      <c r="AS35" s="53"/>
      <c r="AT35" s="53"/>
      <c r="AU35" s="28"/>
      <c r="AV35" s="28"/>
      <c r="AW35" s="28"/>
      <c r="AX35" s="28"/>
      <c r="AY35" s="28"/>
      <c r="AZ35" s="28"/>
      <c r="BA35" s="55"/>
      <c r="BB35" s="26"/>
    </row>
    <row r="36" spans="1:54" ht="14.25" customHeight="1">
      <c r="A36" s="26"/>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26"/>
      <c r="AA36" s="26"/>
      <c r="AB36" s="26"/>
      <c r="AC36" s="26"/>
      <c r="AD36" s="26"/>
      <c r="AE36" s="26"/>
      <c r="AF36" s="45"/>
      <c r="AG36" s="41" t="s">
        <v>244</v>
      </c>
      <c r="AH36" s="28"/>
      <c r="AI36" s="42" t="s">
        <v>852</v>
      </c>
      <c r="AJ36" s="28"/>
      <c r="AK36" s="28"/>
      <c r="AL36" s="28"/>
      <c r="AM36" s="28"/>
      <c r="AN36" s="28"/>
      <c r="AO36" s="28"/>
      <c r="AP36" s="53"/>
      <c r="AQ36" s="53"/>
      <c r="AR36" s="53"/>
      <c r="AS36" s="53"/>
      <c r="AT36" s="53"/>
      <c r="AU36" s="28"/>
      <c r="AV36" s="28"/>
      <c r="AW36" s="28"/>
      <c r="AX36" s="28"/>
      <c r="AY36" s="28"/>
      <c r="AZ36" s="28"/>
      <c r="BA36" s="55"/>
      <c r="BB36" s="26"/>
    </row>
    <row r="37" spans="1:54" ht="8.25" customHeight="1">
      <c r="A37" s="26"/>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26"/>
      <c r="AA37" s="26"/>
      <c r="AB37" s="26"/>
      <c r="AC37" s="26"/>
      <c r="AD37" s="26"/>
      <c r="AE37" s="26"/>
      <c r="AF37" s="45"/>
      <c r="AG37" s="58"/>
      <c r="AH37" s="28"/>
      <c r="AI37" s="59"/>
      <c r="AJ37" s="28"/>
      <c r="AK37" s="28"/>
      <c r="AL37" s="28"/>
      <c r="AM37" s="28"/>
      <c r="AN37" s="28"/>
      <c r="AO37" s="28"/>
      <c r="AP37" s="53"/>
      <c r="AQ37" s="53"/>
      <c r="AR37" s="53"/>
      <c r="AS37" s="53"/>
      <c r="AT37" s="53"/>
      <c r="AU37" s="28"/>
      <c r="AV37" s="28"/>
      <c r="AW37" s="28"/>
      <c r="AX37" s="28"/>
      <c r="AY37" s="28"/>
      <c r="AZ37" s="28"/>
      <c r="BA37" s="55"/>
      <c r="BB37" s="26"/>
    </row>
    <row r="38" spans="1:54" ht="14.25" customHeight="1">
      <c r="A38" s="26"/>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26"/>
      <c r="AA38" s="26"/>
      <c r="AB38" s="26"/>
      <c r="AC38" s="26"/>
      <c r="AD38" s="26"/>
      <c r="AE38" s="26"/>
      <c r="AF38" s="45"/>
      <c r="AG38" s="41" t="s">
        <v>244</v>
      </c>
      <c r="AH38" s="28"/>
      <c r="AI38" s="42" t="s">
        <v>853</v>
      </c>
      <c r="AJ38" s="28"/>
      <c r="AK38" s="28"/>
      <c r="AL38" s="28"/>
      <c r="AM38" s="28"/>
      <c r="AN38" s="28"/>
      <c r="AO38" s="28"/>
      <c r="AP38" s="53"/>
      <c r="AQ38" s="53"/>
      <c r="AR38" s="53"/>
      <c r="AS38" s="53"/>
      <c r="AT38" s="53"/>
      <c r="AU38" s="28"/>
      <c r="AV38" s="28"/>
      <c r="AW38" s="28"/>
      <c r="AX38" s="28"/>
      <c r="AY38" s="28"/>
      <c r="AZ38" s="28"/>
      <c r="BA38" s="55"/>
      <c r="BB38" s="26"/>
    </row>
    <row r="39" spans="1:54" ht="8.25" customHeight="1">
      <c r="A39" s="26"/>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26"/>
      <c r="AA39" s="26"/>
      <c r="AB39" s="26"/>
      <c r="AC39" s="26"/>
      <c r="AD39" s="26"/>
      <c r="AE39" s="26"/>
      <c r="AF39" s="45"/>
      <c r="AG39" s="58"/>
      <c r="AH39" s="28"/>
      <c r="AI39" s="59"/>
      <c r="AJ39" s="28"/>
      <c r="AK39" s="28"/>
      <c r="AL39" s="28"/>
      <c r="AM39" s="28"/>
      <c r="AN39" s="28"/>
      <c r="AO39" s="28"/>
      <c r="AP39" s="53"/>
      <c r="AQ39" s="53"/>
      <c r="AR39" s="53"/>
      <c r="AS39" s="53"/>
      <c r="AT39" s="53"/>
      <c r="AU39" s="28"/>
      <c r="AV39" s="28"/>
      <c r="AW39" s="28"/>
      <c r="AX39" s="28"/>
      <c r="AY39" s="28"/>
      <c r="AZ39" s="28"/>
      <c r="BA39" s="55"/>
      <c r="BB39" s="26"/>
    </row>
    <row r="40" spans="1:54" ht="14.25" customHeight="1">
      <c r="A40" s="26"/>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26"/>
      <c r="AA40" s="26"/>
      <c r="AB40" s="26"/>
      <c r="AC40" s="26"/>
      <c r="AD40" s="26"/>
      <c r="AE40" s="26"/>
      <c r="AF40" s="45"/>
      <c r="AG40" s="41" t="s">
        <v>244</v>
      </c>
      <c r="AH40" s="28"/>
      <c r="AI40" s="28" t="s">
        <v>461</v>
      </c>
      <c r="AJ40" s="28"/>
      <c r="AK40" s="28"/>
      <c r="AL40" s="28"/>
      <c r="AM40" s="28"/>
      <c r="AN40" s="28"/>
      <c r="AO40" s="28"/>
      <c r="AP40" s="53"/>
      <c r="AQ40" s="53"/>
      <c r="AR40" s="53"/>
      <c r="AS40" s="53"/>
      <c r="AT40" s="53"/>
      <c r="AU40" s="28"/>
      <c r="AV40" s="28"/>
      <c r="AW40" s="28"/>
      <c r="AX40" s="28"/>
      <c r="AY40" s="28"/>
      <c r="AZ40" s="28"/>
      <c r="BA40" s="55"/>
      <c r="BB40" s="26"/>
    </row>
    <row r="41" spans="1:54" ht="8.25" customHeight="1">
      <c r="A41" s="26"/>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26"/>
      <c r="AA41" s="26"/>
      <c r="AB41" s="26"/>
      <c r="AC41" s="26"/>
      <c r="AD41" s="26"/>
      <c r="AE41" s="26"/>
      <c r="AF41" s="51"/>
      <c r="AG41" s="52"/>
      <c r="AH41" s="52"/>
      <c r="AI41" s="52"/>
      <c r="AJ41" s="52"/>
      <c r="AK41" s="52"/>
      <c r="AL41" s="52"/>
      <c r="AM41" s="52"/>
      <c r="AN41" s="52"/>
      <c r="AO41" s="52"/>
      <c r="AP41" s="52"/>
      <c r="AQ41" s="52"/>
      <c r="AR41" s="52"/>
      <c r="AS41" s="52"/>
      <c r="AT41" s="52"/>
      <c r="AU41" s="52"/>
      <c r="AV41" s="52"/>
      <c r="AW41" s="52"/>
      <c r="AX41" s="52"/>
      <c r="AY41" s="52"/>
      <c r="AZ41" s="52"/>
      <c r="BA41" s="48"/>
      <c r="BB41" s="26"/>
    </row>
    <row r="42" spans="1:54" ht="8.25" customHeight="1">
      <c r="A42" s="26"/>
      <c r="B42" s="573" t="s">
        <v>462</v>
      </c>
      <c r="C42" s="573"/>
      <c r="D42" s="573"/>
      <c r="E42" s="573"/>
      <c r="F42" s="573"/>
      <c r="G42" s="573"/>
      <c r="H42" s="573"/>
      <c r="I42" s="573"/>
      <c r="J42" s="573"/>
      <c r="K42" s="573"/>
      <c r="L42" s="573"/>
      <c r="M42" s="573"/>
      <c r="N42" s="573"/>
      <c r="O42" s="573" t="s">
        <v>32</v>
      </c>
      <c r="P42" s="573"/>
      <c r="Q42" s="573"/>
      <c r="R42" s="573"/>
      <c r="S42" s="573"/>
      <c r="T42" s="573"/>
      <c r="U42" s="573"/>
      <c r="V42" s="573"/>
      <c r="W42" s="573"/>
      <c r="X42" s="573"/>
      <c r="Y42" s="573"/>
      <c r="Z42" s="26"/>
      <c r="AA42" s="26"/>
      <c r="AB42" s="26"/>
      <c r="AC42" s="26"/>
      <c r="AD42" s="26"/>
      <c r="AE42" s="26"/>
      <c r="AF42" s="49"/>
      <c r="AG42" s="39"/>
      <c r="AH42" s="39"/>
      <c r="AI42" s="39"/>
      <c r="AJ42" s="39"/>
      <c r="AK42" s="39"/>
      <c r="AL42" s="39"/>
      <c r="AM42" s="39"/>
      <c r="AN42" s="39"/>
      <c r="AO42" s="39"/>
      <c r="AP42" s="39"/>
      <c r="AQ42" s="39"/>
      <c r="AR42" s="39"/>
      <c r="AS42" s="39"/>
      <c r="AT42" s="39"/>
      <c r="AU42" s="39"/>
      <c r="AV42" s="39"/>
      <c r="AW42" s="39"/>
      <c r="AX42" s="39"/>
      <c r="AY42" s="39"/>
      <c r="AZ42" s="39"/>
      <c r="BA42" s="54"/>
      <c r="BB42" s="26"/>
    </row>
    <row r="43" spans="1:54" ht="14.4">
      <c r="A43" s="26"/>
      <c r="B43" s="573"/>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26"/>
      <c r="AA43" s="26"/>
      <c r="AB43" s="26"/>
      <c r="AC43" s="26"/>
      <c r="AD43" s="26"/>
      <c r="AE43" s="26"/>
      <c r="AF43" s="45"/>
      <c r="AG43" s="41" t="s">
        <v>244</v>
      </c>
      <c r="AH43" s="28"/>
      <c r="AI43" s="28" t="s">
        <v>463</v>
      </c>
      <c r="AJ43" s="28"/>
      <c r="AK43" s="28"/>
      <c r="AL43" s="28"/>
      <c r="AM43" s="28"/>
      <c r="AN43" s="28"/>
      <c r="AO43" s="28"/>
      <c r="AP43" s="28"/>
      <c r="AQ43" s="28"/>
      <c r="AR43" s="28"/>
      <c r="AS43" s="28"/>
      <c r="AT43" s="28"/>
      <c r="AU43" s="28"/>
      <c r="AV43" s="28"/>
      <c r="AW43" s="28"/>
      <c r="AX43" s="28"/>
      <c r="AY43" s="28"/>
      <c r="AZ43" s="28"/>
      <c r="BA43" s="55"/>
      <c r="BB43" s="26"/>
    </row>
    <row r="44" spans="1:54" ht="8.25" customHeight="1">
      <c r="A44" s="26"/>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26"/>
      <c r="AA44" s="26"/>
      <c r="AB44" s="26"/>
      <c r="AC44" s="26"/>
      <c r="AD44" s="26"/>
      <c r="AE44" s="26"/>
      <c r="AF44" s="45"/>
      <c r="AG44" s="58"/>
      <c r="AH44" s="28"/>
      <c r="AI44" s="59"/>
      <c r="AJ44" s="28"/>
      <c r="AK44" s="28"/>
      <c r="AL44" s="28"/>
      <c r="AM44" s="28"/>
      <c r="AN44" s="28"/>
      <c r="AO44" s="28"/>
      <c r="AP44" s="53"/>
      <c r="AQ44" s="53"/>
      <c r="AR44" s="53"/>
      <c r="AS44" s="53"/>
      <c r="AT44" s="53"/>
      <c r="AU44" s="28"/>
      <c r="AV44" s="28"/>
      <c r="AW44" s="28"/>
      <c r="AX44" s="28"/>
      <c r="AY44" s="28"/>
      <c r="AZ44" s="28"/>
      <c r="BA44" s="55"/>
      <c r="BB44" s="26"/>
    </row>
    <row r="45" spans="1:54" ht="14.25" customHeight="1">
      <c r="A45" s="26"/>
      <c r="B45" s="573"/>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26"/>
      <c r="AA45" s="26"/>
      <c r="AB45" s="26"/>
      <c r="AC45" s="26"/>
      <c r="AD45" s="26"/>
      <c r="AE45" s="26"/>
      <c r="AF45" s="45"/>
      <c r="AG45" s="41" t="s">
        <v>244</v>
      </c>
      <c r="AH45" s="28"/>
      <c r="AI45" s="28" t="s">
        <v>464</v>
      </c>
      <c r="AJ45" s="28"/>
      <c r="AK45" s="28"/>
      <c r="AL45" s="28"/>
      <c r="AM45" s="28"/>
      <c r="AN45" s="28"/>
      <c r="AO45" s="28"/>
      <c r="AP45" s="53"/>
      <c r="AQ45" s="53"/>
      <c r="AR45" s="53"/>
      <c r="AS45" s="53"/>
      <c r="AT45" s="53"/>
      <c r="AU45" s="28"/>
      <c r="AV45" s="28"/>
      <c r="AW45" s="28"/>
      <c r="AX45" s="28"/>
      <c r="AY45" s="28"/>
      <c r="AZ45" s="28"/>
      <c r="BA45" s="55"/>
      <c r="BB45" s="26"/>
    </row>
    <row r="46" spans="1:54" ht="8.25" customHeight="1">
      <c r="A46" s="26"/>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26"/>
      <c r="AA46" s="26"/>
      <c r="AB46" s="26"/>
      <c r="AC46" s="26"/>
      <c r="AD46" s="26"/>
      <c r="AE46" s="26"/>
      <c r="AF46" s="51"/>
      <c r="AG46" s="52"/>
      <c r="AH46" s="52"/>
      <c r="AI46" s="52"/>
      <c r="AJ46" s="52"/>
      <c r="AK46" s="52"/>
      <c r="AL46" s="52"/>
      <c r="AM46" s="52"/>
      <c r="AN46" s="52"/>
      <c r="AO46" s="52"/>
      <c r="AP46" s="52"/>
      <c r="AQ46" s="52"/>
      <c r="AR46" s="52"/>
      <c r="AS46" s="52"/>
      <c r="AT46" s="52"/>
      <c r="AU46" s="52"/>
      <c r="AV46" s="52"/>
      <c r="AW46" s="52"/>
      <c r="AX46" s="52"/>
      <c r="AY46" s="52"/>
      <c r="AZ46" s="52"/>
      <c r="BA46" s="48"/>
      <c r="BB46" s="26"/>
    </row>
    <row r="47" spans="1:54" ht="8.25" customHeight="1">
      <c r="A47" s="26"/>
      <c r="B47" s="573" t="s">
        <v>854</v>
      </c>
      <c r="C47" s="573"/>
      <c r="D47" s="573"/>
      <c r="E47" s="573"/>
      <c r="F47" s="573"/>
      <c r="G47" s="573"/>
      <c r="H47" s="573"/>
      <c r="I47" s="573"/>
      <c r="J47" s="573"/>
      <c r="K47" s="573"/>
      <c r="L47" s="573"/>
      <c r="M47" s="573"/>
      <c r="N47" s="573"/>
      <c r="O47" s="573" t="s">
        <v>32</v>
      </c>
      <c r="P47" s="573"/>
      <c r="Q47" s="573"/>
      <c r="R47" s="573"/>
      <c r="S47" s="573"/>
      <c r="T47" s="573"/>
      <c r="U47" s="573"/>
      <c r="V47" s="573"/>
      <c r="W47" s="573"/>
      <c r="X47" s="573"/>
      <c r="Y47" s="573"/>
      <c r="Z47" s="26"/>
      <c r="AA47" s="26"/>
      <c r="AB47" s="26"/>
      <c r="AC47" s="26"/>
      <c r="AD47" s="26"/>
      <c r="AE47" s="26"/>
      <c r="AF47" s="49"/>
      <c r="AG47" s="39"/>
      <c r="AH47" s="39"/>
      <c r="AI47" s="39"/>
      <c r="AJ47" s="39"/>
      <c r="AK47" s="39"/>
      <c r="AL47" s="39"/>
      <c r="AM47" s="39"/>
      <c r="AN47" s="39"/>
      <c r="AO47" s="39"/>
      <c r="AP47" s="39"/>
      <c r="AQ47" s="39"/>
      <c r="AR47" s="39"/>
      <c r="AS47" s="39"/>
      <c r="AT47" s="39"/>
      <c r="AU47" s="39"/>
      <c r="AV47" s="39"/>
      <c r="AW47" s="39"/>
      <c r="AX47" s="39"/>
      <c r="AY47" s="39"/>
      <c r="AZ47" s="39"/>
      <c r="BA47" s="54"/>
      <c r="BB47" s="26"/>
    </row>
    <row r="48" spans="1:54" ht="14.4">
      <c r="A48" s="26"/>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26"/>
      <c r="AA48" s="26"/>
      <c r="AB48" s="26"/>
      <c r="AC48" s="26"/>
      <c r="AD48" s="26"/>
      <c r="AE48" s="26"/>
      <c r="AF48" s="45"/>
      <c r="AG48" s="41" t="s">
        <v>244</v>
      </c>
      <c r="AH48" s="28"/>
      <c r="AI48" s="28" t="s">
        <v>463</v>
      </c>
      <c r="AJ48" s="28"/>
      <c r="AK48" s="28"/>
      <c r="AL48" s="28"/>
      <c r="AM48" s="28"/>
      <c r="AN48" s="28"/>
      <c r="AO48" s="28"/>
      <c r="AP48" s="28"/>
      <c r="AQ48" s="28"/>
      <c r="AR48" s="28"/>
      <c r="AS48" s="28"/>
      <c r="AT48" s="28"/>
      <c r="AU48" s="28"/>
      <c r="AV48" s="28"/>
      <c r="AW48" s="28"/>
      <c r="AX48" s="28"/>
      <c r="AY48" s="28"/>
      <c r="AZ48" s="28"/>
      <c r="BA48" s="55"/>
      <c r="BB48" s="26"/>
    </row>
    <row r="49" spans="1:54" ht="8.25" customHeight="1">
      <c r="A49" s="26"/>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26"/>
      <c r="AA49" s="26"/>
      <c r="AB49" s="26"/>
      <c r="AC49" s="26"/>
      <c r="AD49" s="26"/>
      <c r="AE49" s="26"/>
      <c r="AF49" s="45"/>
      <c r="AG49" s="58"/>
      <c r="AH49" s="28"/>
      <c r="AI49" s="59"/>
      <c r="AJ49" s="28"/>
      <c r="AK49" s="28"/>
      <c r="AL49" s="28"/>
      <c r="AM49" s="28"/>
      <c r="AN49" s="28"/>
      <c r="AO49" s="28"/>
      <c r="AP49" s="53"/>
      <c r="AQ49" s="53"/>
      <c r="AR49" s="53"/>
      <c r="AS49" s="53"/>
      <c r="AT49" s="53"/>
      <c r="AU49" s="28"/>
      <c r="AV49" s="28"/>
      <c r="AW49" s="28"/>
      <c r="AX49" s="28"/>
      <c r="AY49" s="28"/>
      <c r="AZ49" s="28"/>
      <c r="BA49" s="55"/>
      <c r="BB49" s="26"/>
    </row>
    <row r="50" spans="1:54" ht="14.25" customHeight="1">
      <c r="A50" s="26"/>
      <c r="B50" s="573"/>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26"/>
      <c r="AA50" s="26"/>
      <c r="AB50" s="26"/>
      <c r="AC50" s="26"/>
      <c r="AD50" s="26"/>
      <c r="AE50" s="26"/>
      <c r="AF50" s="45"/>
      <c r="AG50" s="41" t="s">
        <v>244</v>
      </c>
      <c r="AH50" s="28"/>
      <c r="AI50" s="28" t="s">
        <v>30</v>
      </c>
      <c r="AJ50" s="28"/>
      <c r="AK50" s="28"/>
      <c r="AL50" s="28"/>
      <c r="AM50" s="28"/>
      <c r="AN50" s="28"/>
      <c r="AO50" s="28"/>
      <c r="AP50" s="53"/>
      <c r="AQ50" s="53"/>
      <c r="AR50" s="53"/>
      <c r="AS50" s="53"/>
      <c r="AT50" s="53"/>
      <c r="AU50" s="28"/>
      <c r="AV50" s="28"/>
      <c r="AW50" s="28"/>
      <c r="AX50" s="28"/>
      <c r="AY50" s="28"/>
      <c r="AZ50" s="28"/>
      <c r="BA50" s="55"/>
      <c r="BB50" s="26"/>
    </row>
    <row r="51" spans="1:54" ht="8.25" customHeight="1">
      <c r="A51" s="26"/>
      <c r="B51" s="573"/>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26"/>
      <c r="AA51" s="26"/>
      <c r="AB51" s="26"/>
      <c r="AC51" s="26"/>
      <c r="AD51" s="26"/>
      <c r="AE51" s="26"/>
      <c r="AF51" s="51"/>
      <c r="AG51" s="52"/>
      <c r="AH51" s="52"/>
      <c r="AI51" s="52"/>
      <c r="AJ51" s="52"/>
      <c r="AK51" s="52"/>
      <c r="AL51" s="52"/>
      <c r="AM51" s="52"/>
      <c r="AN51" s="52"/>
      <c r="AO51" s="52"/>
      <c r="AP51" s="52"/>
      <c r="AQ51" s="52"/>
      <c r="AR51" s="52"/>
      <c r="AS51" s="52"/>
      <c r="AT51" s="52"/>
      <c r="AU51" s="52"/>
      <c r="AV51" s="52"/>
      <c r="AW51" s="52"/>
      <c r="AX51" s="52"/>
      <c r="AY51" s="52"/>
      <c r="AZ51" s="52"/>
      <c r="BA51" s="48"/>
      <c r="BB51" s="26"/>
    </row>
    <row r="52" spans="1:54" ht="8.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row>
    <row r="53" spans="1:54">
      <c r="A53" s="26"/>
      <c r="B53" s="26" t="s">
        <v>906</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t="s">
        <v>907</v>
      </c>
      <c r="AG53" s="26"/>
      <c r="AH53" s="26"/>
      <c r="AI53" s="26"/>
      <c r="AJ53" s="26"/>
      <c r="AK53" s="26"/>
      <c r="AL53" s="26"/>
      <c r="AM53" s="26"/>
      <c r="AN53" s="26"/>
      <c r="AO53" s="26"/>
      <c r="AP53" s="26"/>
      <c r="AQ53" s="26"/>
      <c r="AR53" s="26"/>
      <c r="AS53" s="26"/>
      <c r="AT53" s="26"/>
      <c r="AU53" s="26"/>
      <c r="AV53" s="26"/>
      <c r="AW53" s="26"/>
      <c r="AX53" s="26"/>
      <c r="AY53" s="26"/>
      <c r="AZ53" s="26"/>
      <c r="BA53" s="26"/>
      <c r="BB53" s="26"/>
    </row>
    <row r="54" spans="1:54">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t="s">
        <v>908</v>
      </c>
      <c r="AG54" s="26"/>
      <c r="AH54" s="26"/>
      <c r="AI54" s="26"/>
      <c r="AJ54" s="26"/>
      <c r="AK54" s="26"/>
      <c r="AL54" s="26"/>
      <c r="AM54" s="26"/>
      <c r="AN54" s="26"/>
      <c r="AO54" s="26"/>
      <c r="AP54" s="26"/>
      <c r="AQ54" s="26"/>
      <c r="AR54" s="26"/>
      <c r="AS54" s="26"/>
      <c r="AT54" s="26"/>
      <c r="AU54" s="26"/>
      <c r="AV54" s="26"/>
      <c r="AW54" s="26"/>
      <c r="AX54" s="26"/>
      <c r="AY54" s="26"/>
      <c r="AZ54" s="26"/>
      <c r="BA54" s="26"/>
      <c r="BB54" s="26"/>
    </row>
    <row r="55" spans="1:54">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t="s">
        <v>220</v>
      </c>
      <c r="AI55" s="26"/>
      <c r="AJ55" s="26"/>
      <c r="AK55" s="26"/>
      <c r="AL55" s="26"/>
      <c r="AM55" s="26"/>
      <c r="AN55" s="26"/>
      <c r="AO55" s="26"/>
      <c r="AP55" s="26"/>
      <c r="AQ55" s="26"/>
      <c r="AR55" s="26"/>
      <c r="AS55" s="26"/>
      <c r="AT55" s="26"/>
      <c r="AU55" s="26"/>
      <c r="AV55" s="26"/>
      <c r="AW55" s="26"/>
      <c r="AX55" s="26"/>
      <c r="AY55" s="26"/>
      <c r="AZ55" s="26"/>
      <c r="BA55" s="26"/>
      <c r="BB55" s="26"/>
    </row>
    <row r="56" spans="1:54">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t="s">
        <v>222</v>
      </c>
      <c r="AI56" s="26"/>
      <c r="AJ56" s="26"/>
      <c r="AK56" s="26"/>
      <c r="AL56" s="26"/>
      <c r="AM56" s="26"/>
      <c r="AN56" s="26"/>
      <c r="AO56" s="26"/>
      <c r="AP56" s="26"/>
      <c r="AQ56" s="26"/>
      <c r="AR56" s="26"/>
      <c r="AS56" s="26"/>
      <c r="AT56" s="26"/>
      <c r="AU56" s="26"/>
      <c r="AV56" s="26"/>
      <c r="AW56" s="26"/>
      <c r="AX56" s="26"/>
      <c r="AY56" s="26"/>
      <c r="AZ56" s="26"/>
      <c r="BA56" s="26"/>
      <c r="BB56" s="26"/>
    </row>
    <row r="57" spans="1:54">
      <c r="A57" s="26"/>
      <c r="B57" s="181"/>
      <c r="C57" s="26"/>
      <c r="D57" s="180"/>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t="s">
        <v>221</v>
      </c>
      <c r="AI57" s="26"/>
      <c r="AJ57" s="26"/>
      <c r="AK57" s="26"/>
      <c r="AL57" s="26"/>
      <c r="AM57" s="26"/>
      <c r="AN57" s="26"/>
      <c r="AO57" s="26"/>
      <c r="AP57" s="26"/>
      <c r="AQ57" s="26"/>
      <c r="AR57" s="26"/>
      <c r="AS57" s="26"/>
      <c r="AT57" s="26"/>
      <c r="AU57" s="26"/>
      <c r="AV57" s="26"/>
      <c r="AW57" s="26"/>
      <c r="AX57" s="26"/>
      <c r="AY57" s="26"/>
      <c r="AZ57" s="26"/>
      <c r="BA57" s="26"/>
      <c r="BB57" s="26"/>
    </row>
    <row r="58" spans="1:54">
      <c r="A58" s="26"/>
      <c r="B58" s="26"/>
      <c r="C58" s="26"/>
      <c r="D58" s="180"/>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row>
    <row r="59" spans="1:54" ht="18.75" customHeight="1">
      <c r="A59" s="26"/>
      <c r="B59" s="568" t="s">
        <v>791</v>
      </c>
      <c r="C59" s="568"/>
      <c r="D59" s="568"/>
      <c r="E59" s="568"/>
      <c r="F59" s="568"/>
      <c r="G59" s="568"/>
      <c r="H59" s="568"/>
      <c r="I59" s="568"/>
      <c r="J59" s="568"/>
      <c r="K59" s="568"/>
      <c r="L59" s="568"/>
      <c r="M59" s="568"/>
      <c r="N59" s="568"/>
      <c r="O59" s="568"/>
      <c r="P59" s="568"/>
      <c r="Q59" s="568"/>
      <c r="R59" s="568"/>
      <c r="S59" s="568"/>
      <c r="T59" s="568"/>
      <c r="U59" s="568"/>
      <c r="V59" s="568"/>
      <c r="W59" s="32"/>
      <c r="X59" s="32"/>
      <c r="Y59" s="32"/>
      <c r="Z59" s="32"/>
      <c r="AA59" s="32"/>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row>
    <row r="60" spans="1:54" ht="8.25" customHeight="1">
      <c r="A60" s="26"/>
      <c r="B60" s="35"/>
      <c r="C60" s="34"/>
      <c r="D60" s="32"/>
      <c r="E60" s="32"/>
      <c r="F60" s="32"/>
      <c r="G60" s="32"/>
      <c r="H60" s="32"/>
      <c r="I60" s="32"/>
      <c r="J60" s="32"/>
      <c r="K60" s="32"/>
      <c r="L60" s="32"/>
      <c r="M60" s="34"/>
      <c r="N60" s="32"/>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26"/>
    </row>
    <row r="61" spans="1:54" ht="14.25" customHeight="1">
      <c r="A61" s="26"/>
      <c r="B61" s="573" t="s">
        <v>792</v>
      </c>
      <c r="C61" s="573"/>
      <c r="D61" s="573"/>
      <c r="E61" s="573"/>
      <c r="F61" s="573"/>
      <c r="G61" s="573"/>
      <c r="H61" s="573"/>
      <c r="I61" s="573"/>
      <c r="J61" s="573"/>
      <c r="K61" s="573"/>
      <c r="L61" s="573"/>
      <c r="M61" s="573"/>
      <c r="N61" s="573"/>
      <c r="O61" s="579" t="s">
        <v>793</v>
      </c>
      <c r="P61" s="580"/>
      <c r="Q61" s="580"/>
      <c r="R61" s="580"/>
      <c r="S61" s="580"/>
      <c r="T61" s="580"/>
      <c r="U61" s="580"/>
      <c r="V61" s="580"/>
      <c r="W61" s="580"/>
      <c r="X61" s="580"/>
      <c r="Y61" s="580"/>
      <c r="Z61" s="26"/>
      <c r="AA61" s="26"/>
      <c r="AB61" s="26"/>
      <c r="AC61" s="26"/>
      <c r="AD61" s="26"/>
      <c r="AE61" s="26"/>
      <c r="AF61" s="575" t="s">
        <v>294</v>
      </c>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26"/>
    </row>
    <row r="62" spans="1:54">
      <c r="A62" s="26"/>
      <c r="B62" s="573"/>
      <c r="C62" s="573"/>
      <c r="D62" s="573"/>
      <c r="E62" s="573"/>
      <c r="F62" s="573"/>
      <c r="G62" s="573"/>
      <c r="H62" s="573"/>
      <c r="I62" s="573"/>
      <c r="J62" s="573"/>
      <c r="K62" s="573"/>
      <c r="L62" s="573"/>
      <c r="M62" s="573"/>
      <c r="N62" s="573"/>
      <c r="O62" s="580"/>
      <c r="P62" s="580"/>
      <c r="Q62" s="580"/>
      <c r="R62" s="580"/>
      <c r="S62" s="580"/>
      <c r="T62" s="580"/>
      <c r="U62" s="580"/>
      <c r="V62" s="580"/>
      <c r="W62" s="580"/>
      <c r="X62" s="580"/>
      <c r="Y62" s="580"/>
      <c r="Z62" s="26"/>
      <c r="AA62" s="26"/>
      <c r="AB62" s="26"/>
      <c r="AC62" s="26"/>
      <c r="AD62" s="26"/>
      <c r="AE62" s="26"/>
      <c r="AF62" s="576"/>
      <c r="AG62" s="576"/>
      <c r="AH62" s="576"/>
      <c r="AI62" s="576"/>
      <c r="AJ62" s="576"/>
      <c r="AK62" s="576"/>
      <c r="AL62" s="576"/>
      <c r="AM62" s="576"/>
      <c r="AN62" s="576"/>
      <c r="AO62" s="576"/>
      <c r="AP62" s="576"/>
      <c r="AQ62" s="577" t="s">
        <v>297</v>
      </c>
      <c r="AR62" s="577"/>
      <c r="AS62" s="577"/>
      <c r="AT62" s="577"/>
      <c r="AU62" s="577"/>
      <c r="AV62" s="577"/>
      <c r="AW62" s="577"/>
      <c r="AX62" s="577"/>
      <c r="AY62" s="577"/>
      <c r="AZ62" s="577"/>
      <c r="BA62" s="577"/>
      <c r="BB62" s="26"/>
    </row>
    <row r="63" spans="1:54" ht="8.25" customHeight="1">
      <c r="A63" s="26"/>
      <c r="B63" s="573"/>
      <c r="C63" s="573"/>
      <c r="D63" s="573"/>
      <c r="E63" s="573"/>
      <c r="F63" s="573"/>
      <c r="G63" s="573"/>
      <c r="H63" s="573"/>
      <c r="I63" s="573"/>
      <c r="J63" s="573"/>
      <c r="K63" s="573"/>
      <c r="L63" s="573"/>
      <c r="M63" s="573"/>
      <c r="N63" s="573"/>
      <c r="O63" s="580"/>
      <c r="P63" s="580"/>
      <c r="Q63" s="580"/>
      <c r="R63" s="580"/>
      <c r="S63" s="580"/>
      <c r="T63" s="580"/>
      <c r="U63" s="580"/>
      <c r="V63" s="580"/>
      <c r="W63" s="580"/>
      <c r="X63" s="580"/>
      <c r="Y63" s="580"/>
      <c r="Z63" s="26"/>
      <c r="AA63" s="26"/>
      <c r="AB63" s="26"/>
      <c r="AC63" s="26"/>
      <c r="AD63" s="26"/>
      <c r="AE63" s="26"/>
      <c r="AF63" s="576"/>
      <c r="AG63" s="576"/>
      <c r="AH63" s="576"/>
      <c r="AI63" s="576"/>
      <c r="AJ63" s="576"/>
      <c r="AK63" s="576"/>
      <c r="AL63" s="576"/>
      <c r="AM63" s="576"/>
      <c r="AN63" s="576"/>
      <c r="AO63" s="576"/>
      <c r="AP63" s="576"/>
      <c r="AQ63" s="577"/>
      <c r="AR63" s="577"/>
      <c r="AS63" s="577"/>
      <c r="AT63" s="577"/>
      <c r="AU63" s="577"/>
      <c r="AV63" s="577"/>
      <c r="AW63" s="577"/>
      <c r="AX63" s="577"/>
      <c r="AY63" s="577"/>
      <c r="AZ63" s="577"/>
      <c r="BA63" s="577"/>
      <c r="BB63" s="26"/>
    </row>
    <row r="64" spans="1:54" ht="14.25" customHeight="1">
      <c r="A64" s="26"/>
      <c r="B64" s="573"/>
      <c r="C64" s="573"/>
      <c r="D64" s="573"/>
      <c r="E64" s="573"/>
      <c r="F64" s="573"/>
      <c r="G64" s="573"/>
      <c r="H64" s="573"/>
      <c r="I64" s="573"/>
      <c r="J64" s="573"/>
      <c r="K64" s="573"/>
      <c r="L64" s="573"/>
      <c r="M64" s="573"/>
      <c r="N64" s="573"/>
      <c r="O64" s="580"/>
      <c r="P64" s="580"/>
      <c r="Q64" s="580"/>
      <c r="R64" s="580"/>
      <c r="S64" s="580"/>
      <c r="T64" s="580"/>
      <c r="U64" s="580"/>
      <c r="V64" s="580"/>
      <c r="W64" s="580"/>
      <c r="X64" s="580"/>
      <c r="Y64" s="580"/>
      <c r="Z64" s="26"/>
      <c r="AA64" s="26"/>
      <c r="AB64" s="26"/>
      <c r="AC64" s="26"/>
      <c r="AD64" s="26"/>
      <c r="AE64" s="26"/>
      <c r="AF64" s="578" t="s">
        <v>1115</v>
      </c>
      <c r="AG64" s="578"/>
      <c r="AH64" s="578"/>
      <c r="AI64" s="578"/>
      <c r="AJ64" s="578"/>
      <c r="AK64" s="578"/>
      <c r="AL64" s="578"/>
      <c r="AM64" s="578"/>
      <c r="AN64" s="578"/>
      <c r="AO64" s="578"/>
      <c r="AP64" s="578"/>
      <c r="AQ64" s="578"/>
      <c r="AR64" s="578"/>
      <c r="AS64" s="578"/>
      <c r="AT64" s="578"/>
      <c r="AU64" s="578"/>
      <c r="AV64" s="578"/>
      <c r="AW64" s="578"/>
      <c r="AX64" s="578"/>
      <c r="AY64" s="578"/>
      <c r="AZ64" s="578"/>
      <c r="BA64" s="578"/>
      <c r="BB64" s="26"/>
    </row>
    <row r="65" spans="1:57" s="1" customFormat="1">
      <c r="A65" s="26"/>
      <c r="B65" s="26"/>
      <c r="C65" s="26"/>
      <c r="D65" s="180"/>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58" t="s">
        <v>1116</v>
      </c>
      <c r="AG65" s="26"/>
      <c r="AH65" s="26"/>
      <c r="AI65" s="26"/>
      <c r="AJ65" s="26"/>
      <c r="AK65" s="26"/>
      <c r="AL65" s="26"/>
      <c r="AM65" s="26"/>
      <c r="AN65" s="26"/>
      <c r="AO65" s="26"/>
      <c r="AP65" s="26"/>
      <c r="AQ65" s="26"/>
      <c r="AR65" s="26"/>
      <c r="AS65" s="26"/>
      <c r="AT65" s="26"/>
      <c r="AU65" s="26"/>
      <c r="AV65" s="26"/>
      <c r="AW65" s="26"/>
      <c r="AX65" s="26"/>
      <c r="AY65" s="26"/>
      <c r="AZ65" s="26"/>
      <c r="BA65" s="26"/>
      <c r="BB65" s="26"/>
    </row>
    <row r="66" spans="1:57" s="1" customFormat="1">
      <c r="A66" s="26"/>
      <c r="B66" s="26"/>
      <c r="C66" s="26"/>
      <c r="D66" s="181"/>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58" t="s">
        <v>1117</v>
      </c>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row>
    <row r="67" spans="1:57" s="1" customFormat="1">
      <c r="A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58" t="s">
        <v>1118</v>
      </c>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row>
    <row r="68" spans="1:57" s="1" customForma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row>
  </sheetData>
  <sheetProtection algorithmName="SHA-512" hashValue="Zsvjj7eEf3ym7dFfVVqWZWFEqzsBaz+1IUcUKMYOjgRoEBOjMu0WgIpWGBycIO0VhOeci57OElhqnOLvSXATyA==" saltValue="Ozcvc+Axyn1nAQv4r5QBBQ==" spinCount="100000" sheet="1" selectLockedCells="1"/>
  <mergeCells count="25">
    <mergeCell ref="AF61:BA61"/>
    <mergeCell ref="AF62:AP63"/>
    <mergeCell ref="AQ62:BA63"/>
    <mergeCell ref="AF64:BA64"/>
    <mergeCell ref="B33:N41"/>
    <mergeCell ref="O33:Y41"/>
    <mergeCell ref="B42:N46"/>
    <mergeCell ref="O42:Y46"/>
    <mergeCell ref="B47:N51"/>
    <mergeCell ref="O47:Y51"/>
    <mergeCell ref="B59:V59"/>
    <mergeCell ref="B61:N64"/>
    <mergeCell ref="O61:Y64"/>
    <mergeCell ref="B15:N20"/>
    <mergeCell ref="O15:Y20"/>
    <mergeCell ref="AU16:AW16"/>
    <mergeCell ref="B21:N32"/>
    <mergeCell ref="O21:Y32"/>
    <mergeCell ref="AU28:AW28"/>
    <mergeCell ref="B2:BA5"/>
    <mergeCell ref="B7:BA8"/>
    <mergeCell ref="B12:V12"/>
    <mergeCell ref="B14:N14"/>
    <mergeCell ref="O14:Y14"/>
    <mergeCell ref="AF14:BA14"/>
  </mergeCells>
  <phoneticPr fontId="3"/>
  <dataValidations count="4">
    <dataValidation type="list" allowBlank="1" showInputMessage="1" showErrorMessage="1" sqref="AG19 AG45 AG40 AG31 AG16 AG28 AG34 AG43 AG22:AG26 AG36 AG38 AG50 AG48" xr:uid="{00000000-0002-0000-0500-000000000000}">
      <formula1>"□,■"</formula1>
    </dataValidation>
    <dataValidation type="custom" imeMode="disabled" allowBlank="1" showErrorMessage="1" errorTitle="入力エラー" error="□⇒■にしてください_x000a_1～11の間の数字を入力してください" sqref="AU16:AW17" xr:uid="{00000000-0002-0000-0500-000001000000}">
      <formula1>OR(AND(AG16="■",AU16&gt;=1,AU16&lt;=11),AND(AG16="□",AU16=""))</formula1>
    </dataValidation>
    <dataValidation type="custom" imeMode="disabled" allowBlank="1" showErrorMessage="1" errorTitle="入力エラー" error="チャネル固定のみ□⇒■にしてください_x000a_36～64 または 100～140 の間の数字を1つ記入してください_x000a_ （4の倍数のチャネルのみ設定可能です）" sqref="AU29:AW29" xr:uid="{00000000-0002-0000-0500-000002000000}">
      <formula1>BF29="○"</formula1>
    </dataValidation>
    <dataValidation type="custom" imeMode="disabled" allowBlank="1" showErrorMessage="1" errorTitle="入力エラー" error="チャネル固定のみ□⇒■にしてください_x000a_36～64 または 100～140 の間の数字を1つ記入してください_x000a_ （4の倍数のチャネルのみ設定可能です）" sqref="AU28:AW28" xr:uid="{00000000-0002-0000-0500-000003000000}">
      <formula1>BE28="○"</formula1>
    </dataValidation>
  </dataValidations>
  <printOptions horizontalCentered="1"/>
  <pageMargins left="0.23622047244094499" right="0.23622047244094499" top="0.74803149606299202" bottom="0.74803149606299202" header="0.31496062992126" footer="0.31496062992126"/>
  <pageSetup paperSize="9" scale="77" orientation="portrait" r:id="rId1"/>
  <headerFooter>
    <oddFooter>&amp;RNDA対象資料:29-0174-SYS001146(S)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view="pageBreakPreview" topLeftCell="B1" zoomScale="85" zoomScaleNormal="70" zoomScaleSheetLayoutView="85" workbookViewId="0">
      <selection activeCell="B12" sqref="B12"/>
    </sheetView>
  </sheetViews>
  <sheetFormatPr defaultColWidth="18.77734375" defaultRowHeight="15"/>
  <cols>
    <col min="1" max="1" width="5.88671875" style="156" customWidth="1"/>
    <col min="2" max="2" width="23.88671875" style="156" customWidth="1"/>
    <col min="3" max="3" width="23.88671875" style="157" customWidth="1"/>
    <col min="4" max="4" width="23.88671875" style="156" customWidth="1"/>
    <col min="5" max="5" width="22.44140625" style="156" customWidth="1"/>
    <col min="6" max="6" width="21.88671875" style="156" customWidth="1"/>
    <col min="7" max="7" width="33.5546875" style="157" bestFit="1" customWidth="1"/>
    <col min="8" max="8" width="23.21875" style="157" customWidth="1"/>
    <col min="9" max="14" width="18.77734375" style="157"/>
    <col min="15" max="15" width="21.109375" style="157" customWidth="1"/>
    <col min="16" max="16384" width="18.77734375" style="156"/>
  </cols>
  <sheetData>
    <row r="1" spans="1:16" ht="23.4" thickBot="1">
      <c r="A1" s="168"/>
      <c r="B1" s="168"/>
      <c r="C1" s="168"/>
      <c r="D1" s="168"/>
      <c r="E1" s="168"/>
      <c r="F1" s="168"/>
      <c r="G1" s="168"/>
      <c r="H1" s="168"/>
      <c r="I1" s="168"/>
      <c r="J1" s="168"/>
      <c r="K1" s="168"/>
      <c r="L1" s="168"/>
      <c r="M1" s="168"/>
      <c r="N1" s="168"/>
      <c r="O1" s="168"/>
      <c r="P1" s="168"/>
    </row>
    <row r="2" spans="1:16" ht="31.5" customHeight="1">
      <c r="A2" s="297" t="s">
        <v>1180</v>
      </c>
      <c r="B2" s="286"/>
      <c r="C2" s="286"/>
      <c r="D2" s="286"/>
      <c r="E2" s="231"/>
      <c r="F2" s="230"/>
      <c r="G2" s="230"/>
      <c r="H2" s="230"/>
      <c r="I2" s="586" t="s">
        <v>1122</v>
      </c>
      <c r="J2" s="587"/>
      <c r="K2" s="587"/>
      <c r="L2" s="588"/>
      <c r="M2" s="223"/>
      <c r="N2" s="223"/>
      <c r="O2" s="168"/>
      <c r="P2" s="223"/>
    </row>
    <row r="3" spans="1:16" ht="29.25" customHeight="1" thickBot="1">
      <c r="A3" s="296" t="s">
        <v>1106</v>
      </c>
      <c r="B3" s="286"/>
      <c r="C3" s="286"/>
      <c r="D3" s="286"/>
      <c r="E3" s="231"/>
      <c r="F3" s="230"/>
      <c r="G3" s="230"/>
      <c r="H3" s="230"/>
      <c r="I3" s="589"/>
      <c r="J3" s="590"/>
      <c r="K3" s="590"/>
      <c r="L3" s="591"/>
      <c r="M3" s="223"/>
      <c r="N3" s="223"/>
      <c r="O3" s="168"/>
      <c r="P3" s="223"/>
    </row>
    <row r="4" spans="1:16" s="291" customFormat="1" ht="16.2">
      <c r="A4" s="293" t="s">
        <v>1120</v>
      </c>
      <c r="B4" s="287"/>
      <c r="C4" s="287"/>
      <c r="D4" s="287"/>
      <c r="E4" s="231"/>
      <c r="F4" s="231"/>
      <c r="G4" s="231"/>
      <c r="H4" s="231"/>
      <c r="I4" s="289" t="s">
        <v>1050</v>
      </c>
      <c r="J4" s="295"/>
      <c r="K4" s="295"/>
      <c r="L4" s="295"/>
      <c r="M4" s="295"/>
      <c r="N4" s="295"/>
      <c r="O4" s="292"/>
      <c r="P4" s="228"/>
    </row>
    <row r="5" spans="1:16" s="291" customFormat="1" ht="16.2">
      <c r="A5" s="293" t="s">
        <v>1121</v>
      </c>
      <c r="B5" s="287"/>
      <c r="C5" s="287"/>
      <c r="D5" s="287"/>
      <c r="E5" s="228"/>
      <c r="F5" s="228"/>
      <c r="G5" s="228"/>
      <c r="H5" s="228"/>
      <c r="I5" s="289" t="s">
        <v>998</v>
      </c>
      <c r="J5" s="295"/>
      <c r="K5" s="295"/>
      <c r="L5" s="295"/>
      <c r="M5" s="295"/>
      <c r="N5" s="295"/>
      <c r="O5" s="173" t="str">
        <f>本紙!AY5</f>
        <v>Ver.1.7(2025.05.31～）</v>
      </c>
      <c r="P5" s="228"/>
    </row>
    <row r="6" spans="1:16" s="291" customFormat="1" ht="16.2">
      <c r="A6" s="293" t="s">
        <v>1105</v>
      </c>
      <c r="B6" s="292"/>
      <c r="C6" s="292"/>
      <c r="D6" s="292"/>
      <c r="E6" s="292"/>
      <c r="F6" s="292"/>
      <c r="G6" s="292"/>
      <c r="H6" s="292"/>
      <c r="I6" s="289" t="s">
        <v>999</v>
      </c>
      <c r="J6" s="292"/>
      <c r="K6" s="292"/>
      <c r="L6" s="292"/>
      <c r="M6" s="292"/>
      <c r="N6" s="292"/>
      <c r="O6" s="292"/>
      <c r="P6" s="228"/>
    </row>
    <row r="7" spans="1:16" ht="25.05" customHeight="1">
      <c r="A7" s="535" t="s">
        <v>557</v>
      </c>
      <c r="B7" s="585" t="s">
        <v>900</v>
      </c>
      <c r="C7" s="538" t="s">
        <v>916</v>
      </c>
      <c r="D7" s="538" t="s">
        <v>1042</v>
      </c>
      <c r="E7" s="538" t="s">
        <v>1038</v>
      </c>
      <c r="F7" s="538" t="s">
        <v>1039</v>
      </c>
      <c r="G7" s="530" t="s">
        <v>1040</v>
      </c>
      <c r="H7" s="530" t="s">
        <v>1041</v>
      </c>
      <c r="I7" s="584" t="s">
        <v>911</v>
      </c>
      <c r="J7" s="530" t="s">
        <v>912</v>
      </c>
      <c r="K7" s="584" t="s">
        <v>993</v>
      </c>
      <c r="L7" s="530" t="s">
        <v>994</v>
      </c>
      <c r="M7" s="584" t="s">
        <v>995</v>
      </c>
      <c r="N7" s="581" t="s">
        <v>913</v>
      </c>
      <c r="O7" s="581" t="s">
        <v>834</v>
      </c>
      <c r="P7" s="223"/>
    </row>
    <row r="8" spans="1:16" ht="25.05" customHeight="1">
      <c r="A8" s="536"/>
      <c r="B8" s="585"/>
      <c r="C8" s="539"/>
      <c r="D8" s="539"/>
      <c r="E8" s="539"/>
      <c r="F8" s="539"/>
      <c r="G8" s="583"/>
      <c r="H8" s="583"/>
      <c r="I8" s="583"/>
      <c r="J8" s="531"/>
      <c r="K8" s="582"/>
      <c r="L8" s="531"/>
      <c r="M8" s="582"/>
      <c r="N8" s="582"/>
      <c r="O8" s="582"/>
      <c r="P8" s="223"/>
    </row>
    <row r="9" spans="1:16" ht="32.1" customHeight="1">
      <c r="A9" s="537"/>
      <c r="B9" s="538"/>
      <c r="C9" s="539"/>
      <c r="D9" s="539"/>
      <c r="E9" s="539"/>
      <c r="F9" s="539"/>
      <c r="G9" s="583"/>
      <c r="H9" s="583"/>
      <c r="I9" s="583"/>
      <c r="J9" s="531"/>
      <c r="K9" s="582"/>
      <c r="L9" s="531"/>
      <c r="M9" s="582"/>
      <c r="N9" s="582"/>
      <c r="O9" s="582"/>
      <c r="P9" s="223"/>
    </row>
    <row r="10" spans="1:16" ht="18" customHeight="1">
      <c r="A10" s="225" t="s">
        <v>571</v>
      </c>
      <c r="B10" s="225" t="s">
        <v>914</v>
      </c>
      <c r="C10" s="225" t="s">
        <v>1043</v>
      </c>
      <c r="D10" s="225" t="s">
        <v>1044</v>
      </c>
      <c r="E10" s="225" t="s">
        <v>990</v>
      </c>
      <c r="F10" s="225" t="s">
        <v>919</v>
      </c>
      <c r="G10" s="224" t="s">
        <v>991</v>
      </c>
      <c r="H10" s="224" t="s">
        <v>918</v>
      </c>
      <c r="I10" s="224"/>
      <c r="J10" s="224"/>
      <c r="K10" s="224"/>
      <c r="L10" s="224"/>
      <c r="M10" s="224"/>
      <c r="N10" s="224"/>
      <c r="O10" s="224" t="s">
        <v>256</v>
      </c>
      <c r="P10" s="223"/>
    </row>
    <row r="11" spans="1:16">
      <c r="A11" s="225" t="s">
        <v>988</v>
      </c>
      <c r="B11" s="225" t="s">
        <v>997</v>
      </c>
      <c r="C11" s="225" t="s">
        <v>989</v>
      </c>
      <c r="D11" s="225"/>
      <c r="E11" s="225" t="s">
        <v>992</v>
      </c>
      <c r="F11" s="225"/>
      <c r="G11" s="224"/>
      <c r="H11" s="224"/>
      <c r="I11" s="224"/>
      <c r="J11" s="224"/>
      <c r="K11" s="224" t="s">
        <v>915</v>
      </c>
      <c r="L11" s="224">
        <v>116</v>
      </c>
      <c r="M11" s="224" t="s">
        <v>996</v>
      </c>
      <c r="N11" s="224"/>
      <c r="O11" s="224"/>
      <c r="P11" s="223"/>
    </row>
    <row r="12" spans="1:16">
      <c r="A12" s="166">
        <v>1</v>
      </c>
      <c r="B12" s="357"/>
      <c r="C12" s="357"/>
      <c r="D12" s="359"/>
      <c r="E12" s="359"/>
      <c r="F12" s="411"/>
      <c r="G12" s="358"/>
      <c r="H12" s="358"/>
      <c r="I12" s="357"/>
      <c r="J12" s="412"/>
      <c r="K12" s="357"/>
      <c r="L12" s="412"/>
      <c r="M12" s="357"/>
      <c r="N12" s="357"/>
      <c r="O12" s="357"/>
      <c r="P12" s="223"/>
    </row>
    <row r="13" spans="1:16">
      <c r="A13" s="166">
        <f>SUM(A12)+1</f>
        <v>2</v>
      </c>
      <c r="B13" s="357"/>
      <c r="C13" s="357"/>
      <c r="D13" s="357"/>
      <c r="E13" s="357"/>
      <c r="F13" s="412"/>
      <c r="G13" s="358"/>
      <c r="H13" s="358"/>
      <c r="I13" s="357"/>
      <c r="J13" s="412"/>
      <c r="K13" s="357"/>
      <c r="L13" s="412"/>
      <c r="M13" s="357"/>
      <c r="N13" s="357"/>
      <c r="O13" s="357"/>
      <c r="P13" s="223"/>
    </row>
    <row r="14" spans="1:16">
      <c r="A14" s="166">
        <f t="shared" ref="A14:A31" si="0">SUM(A13)+1</f>
        <v>3</v>
      </c>
      <c r="B14" s="357"/>
      <c r="C14" s="357"/>
      <c r="D14" s="357"/>
      <c r="E14" s="357"/>
      <c r="F14" s="412"/>
      <c r="G14" s="358"/>
      <c r="H14" s="358"/>
      <c r="I14" s="357"/>
      <c r="J14" s="412"/>
      <c r="K14" s="357"/>
      <c r="L14" s="412"/>
      <c r="M14" s="357"/>
      <c r="N14" s="357"/>
      <c r="O14" s="357"/>
      <c r="P14" s="223"/>
    </row>
    <row r="15" spans="1:16">
      <c r="A15" s="166">
        <f t="shared" si="0"/>
        <v>4</v>
      </c>
      <c r="B15" s="357"/>
      <c r="C15" s="357"/>
      <c r="D15" s="357"/>
      <c r="E15" s="357"/>
      <c r="F15" s="412"/>
      <c r="G15" s="358"/>
      <c r="H15" s="358"/>
      <c r="I15" s="357"/>
      <c r="J15" s="412"/>
      <c r="K15" s="357"/>
      <c r="L15" s="412"/>
      <c r="M15" s="357"/>
      <c r="N15" s="357"/>
      <c r="O15" s="357"/>
      <c r="P15" s="223"/>
    </row>
    <row r="16" spans="1:16">
      <c r="A16" s="166">
        <f t="shared" si="0"/>
        <v>5</v>
      </c>
      <c r="B16" s="357"/>
      <c r="C16" s="357"/>
      <c r="D16" s="357"/>
      <c r="E16" s="357"/>
      <c r="F16" s="412"/>
      <c r="G16" s="358"/>
      <c r="H16" s="358"/>
      <c r="I16" s="357"/>
      <c r="J16" s="412"/>
      <c r="K16" s="357"/>
      <c r="L16" s="412"/>
      <c r="M16" s="357"/>
      <c r="N16" s="357"/>
      <c r="O16" s="357"/>
      <c r="P16" s="223"/>
    </row>
    <row r="17" spans="1:16">
      <c r="A17" s="166">
        <f t="shared" si="0"/>
        <v>6</v>
      </c>
      <c r="B17" s="357"/>
      <c r="C17" s="357"/>
      <c r="D17" s="357"/>
      <c r="E17" s="357"/>
      <c r="F17" s="412"/>
      <c r="G17" s="358"/>
      <c r="H17" s="358"/>
      <c r="I17" s="357"/>
      <c r="J17" s="412"/>
      <c r="K17" s="357"/>
      <c r="L17" s="412"/>
      <c r="M17" s="357"/>
      <c r="N17" s="357"/>
      <c r="O17" s="357"/>
      <c r="P17" s="223"/>
    </row>
    <row r="18" spans="1:16">
      <c r="A18" s="166">
        <f t="shared" si="0"/>
        <v>7</v>
      </c>
      <c r="B18" s="357"/>
      <c r="C18" s="357"/>
      <c r="D18" s="357"/>
      <c r="E18" s="357"/>
      <c r="F18" s="412"/>
      <c r="G18" s="358"/>
      <c r="H18" s="358"/>
      <c r="I18" s="357"/>
      <c r="J18" s="412"/>
      <c r="K18" s="357"/>
      <c r="L18" s="412"/>
      <c r="M18" s="357"/>
      <c r="N18" s="357"/>
      <c r="O18" s="357"/>
      <c r="P18" s="223"/>
    </row>
    <row r="19" spans="1:16">
      <c r="A19" s="166">
        <f t="shared" si="0"/>
        <v>8</v>
      </c>
      <c r="B19" s="357"/>
      <c r="C19" s="357"/>
      <c r="D19" s="357"/>
      <c r="E19" s="357"/>
      <c r="F19" s="412"/>
      <c r="G19" s="358"/>
      <c r="H19" s="358"/>
      <c r="I19" s="357"/>
      <c r="J19" s="412"/>
      <c r="K19" s="357"/>
      <c r="L19" s="412"/>
      <c r="M19" s="357"/>
      <c r="N19" s="357"/>
      <c r="O19" s="357"/>
      <c r="P19" s="223"/>
    </row>
    <row r="20" spans="1:16">
      <c r="A20" s="166">
        <f t="shared" si="0"/>
        <v>9</v>
      </c>
      <c r="B20" s="357"/>
      <c r="C20" s="357"/>
      <c r="D20" s="357"/>
      <c r="E20" s="357"/>
      <c r="F20" s="412"/>
      <c r="G20" s="358"/>
      <c r="H20" s="358"/>
      <c r="I20" s="357"/>
      <c r="J20" s="412"/>
      <c r="K20" s="357"/>
      <c r="L20" s="412"/>
      <c r="M20" s="357"/>
      <c r="N20" s="357"/>
      <c r="O20" s="357"/>
      <c r="P20" s="223"/>
    </row>
    <row r="21" spans="1:16">
      <c r="A21" s="166">
        <f t="shared" si="0"/>
        <v>10</v>
      </c>
      <c r="B21" s="357"/>
      <c r="C21" s="357"/>
      <c r="D21" s="357"/>
      <c r="E21" s="357"/>
      <c r="F21" s="412"/>
      <c r="G21" s="358"/>
      <c r="H21" s="358"/>
      <c r="I21" s="357"/>
      <c r="J21" s="412"/>
      <c r="K21" s="357"/>
      <c r="L21" s="412"/>
      <c r="M21" s="357"/>
      <c r="N21" s="357"/>
      <c r="O21" s="357"/>
      <c r="P21" s="223"/>
    </row>
    <row r="22" spans="1:16">
      <c r="A22" s="166">
        <f t="shared" si="0"/>
        <v>11</v>
      </c>
      <c r="B22" s="357"/>
      <c r="C22" s="357"/>
      <c r="D22" s="357"/>
      <c r="E22" s="357"/>
      <c r="F22" s="412"/>
      <c r="G22" s="358"/>
      <c r="H22" s="358"/>
      <c r="I22" s="357"/>
      <c r="J22" s="412"/>
      <c r="K22" s="357"/>
      <c r="L22" s="412"/>
      <c r="M22" s="357"/>
      <c r="N22" s="357"/>
      <c r="O22" s="357"/>
      <c r="P22" s="223"/>
    </row>
    <row r="23" spans="1:16">
      <c r="A23" s="166">
        <f t="shared" si="0"/>
        <v>12</v>
      </c>
      <c r="B23" s="357"/>
      <c r="C23" s="357"/>
      <c r="D23" s="357"/>
      <c r="E23" s="357"/>
      <c r="F23" s="412"/>
      <c r="G23" s="358"/>
      <c r="H23" s="358"/>
      <c r="I23" s="357"/>
      <c r="J23" s="412"/>
      <c r="K23" s="357"/>
      <c r="L23" s="412"/>
      <c r="M23" s="357"/>
      <c r="N23" s="357"/>
      <c r="O23" s="357"/>
      <c r="P23" s="223"/>
    </row>
    <row r="24" spans="1:16">
      <c r="A24" s="166">
        <f t="shared" si="0"/>
        <v>13</v>
      </c>
      <c r="B24" s="357"/>
      <c r="C24" s="357"/>
      <c r="D24" s="357"/>
      <c r="E24" s="357"/>
      <c r="F24" s="412"/>
      <c r="G24" s="358"/>
      <c r="H24" s="358"/>
      <c r="I24" s="357"/>
      <c r="J24" s="412"/>
      <c r="K24" s="357"/>
      <c r="L24" s="412"/>
      <c r="M24" s="357"/>
      <c r="N24" s="357"/>
      <c r="O24" s="357"/>
      <c r="P24" s="223"/>
    </row>
    <row r="25" spans="1:16">
      <c r="A25" s="166">
        <f t="shared" si="0"/>
        <v>14</v>
      </c>
      <c r="B25" s="357"/>
      <c r="C25" s="357"/>
      <c r="D25" s="357"/>
      <c r="E25" s="357"/>
      <c r="F25" s="412"/>
      <c r="G25" s="358"/>
      <c r="H25" s="358"/>
      <c r="I25" s="357"/>
      <c r="J25" s="412"/>
      <c r="K25" s="357"/>
      <c r="L25" s="412"/>
      <c r="M25" s="357"/>
      <c r="N25" s="357"/>
      <c r="O25" s="357"/>
      <c r="P25" s="223"/>
    </row>
    <row r="26" spans="1:16">
      <c r="A26" s="166">
        <f t="shared" si="0"/>
        <v>15</v>
      </c>
      <c r="B26" s="357"/>
      <c r="C26" s="357"/>
      <c r="D26" s="357"/>
      <c r="E26" s="357"/>
      <c r="F26" s="412"/>
      <c r="G26" s="358"/>
      <c r="H26" s="358"/>
      <c r="I26" s="357"/>
      <c r="J26" s="412"/>
      <c r="K26" s="357"/>
      <c r="L26" s="412"/>
      <c r="M26" s="357"/>
      <c r="N26" s="357"/>
      <c r="O26" s="357"/>
      <c r="P26" s="223"/>
    </row>
    <row r="27" spans="1:16">
      <c r="A27" s="166">
        <f t="shared" si="0"/>
        <v>16</v>
      </c>
      <c r="B27" s="357"/>
      <c r="C27" s="357"/>
      <c r="D27" s="357"/>
      <c r="E27" s="357"/>
      <c r="F27" s="412"/>
      <c r="G27" s="358"/>
      <c r="H27" s="358"/>
      <c r="I27" s="357"/>
      <c r="J27" s="412"/>
      <c r="K27" s="357"/>
      <c r="L27" s="412"/>
      <c r="M27" s="357"/>
      <c r="N27" s="357"/>
      <c r="O27" s="357"/>
      <c r="P27" s="223"/>
    </row>
    <row r="28" spans="1:16">
      <c r="A28" s="166">
        <f t="shared" si="0"/>
        <v>17</v>
      </c>
      <c r="B28" s="357"/>
      <c r="C28" s="357"/>
      <c r="D28" s="357"/>
      <c r="E28" s="357"/>
      <c r="F28" s="412"/>
      <c r="G28" s="358"/>
      <c r="H28" s="358"/>
      <c r="I28" s="357"/>
      <c r="J28" s="412"/>
      <c r="K28" s="357"/>
      <c r="L28" s="412"/>
      <c r="M28" s="357"/>
      <c r="N28" s="357"/>
      <c r="O28" s="357"/>
      <c r="P28" s="223"/>
    </row>
    <row r="29" spans="1:16">
      <c r="A29" s="166">
        <f t="shared" si="0"/>
        <v>18</v>
      </c>
      <c r="B29" s="357"/>
      <c r="C29" s="357"/>
      <c r="D29" s="357"/>
      <c r="E29" s="357"/>
      <c r="F29" s="412"/>
      <c r="G29" s="358"/>
      <c r="H29" s="358"/>
      <c r="I29" s="357"/>
      <c r="J29" s="412"/>
      <c r="K29" s="357"/>
      <c r="L29" s="412"/>
      <c r="M29" s="357"/>
      <c r="N29" s="357"/>
      <c r="O29" s="357"/>
      <c r="P29" s="223"/>
    </row>
    <row r="30" spans="1:16">
      <c r="A30" s="166">
        <f t="shared" si="0"/>
        <v>19</v>
      </c>
      <c r="B30" s="357"/>
      <c r="C30" s="357"/>
      <c r="D30" s="357"/>
      <c r="E30" s="357"/>
      <c r="F30" s="412"/>
      <c r="G30" s="358"/>
      <c r="H30" s="358"/>
      <c r="I30" s="357"/>
      <c r="J30" s="412"/>
      <c r="K30" s="357"/>
      <c r="L30" s="412"/>
      <c r="M30" s="357"/>
      <c r="N30" s="357"/>
      <c r="O30" s="357"/>
      <c r="P30" s="223"/>
    </row>
    <row r="31" spans="1:16">
      <c r="A31" s="166">
        <f t="shared" si="0"/>
        <v>20</v>
      </c>
      <c r="B31" s="357"/>
      <c r="C31" s="357"/>
      <c r="D31" s="357"/>
      <c r="E31" s="357"/>
      <c r="F31" s="412"/>
      <c r="G31" s="358"/>
      <c r="H31" s="358"/>
      <c r="I31" s="357"/>
      <c r="J31" s="412"/>
      <c r="K31" s="357"/>
      <c r="L31" s="412"/>
      <c r="M31" s="357"/>
      <c r="N31" s="357"/>
      <c r="O31" s="357"/>
      <c r="P31" s="223"/>
    </row>
    <row r="32" spans="1:16">
      <c r="A32" s="226"/>
      <c r="B32" s="226"/>
      <c r="C32" s="226"/>
      <c r="D32" s="226"/>
      <c r="E32" s="226"/>
      <c r="F32" s="226"/>
      <c r="G32" s="226"/>
      <c r="H32" s="226"/>
      <c r="I32" s="226"/>
      <c r="J32" s="226"/>
      <c r="K32" s="226"/>
      <c r="L32" s="226"/>
      <c r="M32" s="226"/>
      <c r="N32" s="226"/>
      <c r="O32" s="226"/>
      <c r="P32" s="223"/>
    </row>
    <row r="33" spans="1:15">
      <c r="A33" s="226"/>
      <c r="B33" s="226"/>
      <c r="C33" s="226"/>
      <c r="D33" s="226"/>
      <c r="E33" s="226"/>
      <c r="F33" s="226"/>
      <c r="G33" s="226"/>
      <c r="H33" s="226"/>
      <c r="I33" s="226"/>
      <c r="J33" s="226"/>
      <c r="K33" s="226"/>
      <c r="L33" s="226"/>
      <c r="M33" s="226"/>
      <c r="N33" s="226"/>
      <c r="O33" s="226"/>
    </row>
  </sheetData>
  <sheetProtection algorithmName="SHA-512" hashValue="xeq4v72panrtX0rI35fijjU7xUgK8lObiIcrL6pCV4oeIMo4tXvqp4MUIx6XMAEz8wSHs5xsd9ToHrrYhm6zGQ==" saltValue="GBhkT4Qm4i06XjH9smpvfg==" spinCount="100000" sheet="1" selectLockedCells="1"/>
  <mergeCells count="16">
    <mergeCell ref="A7:A9"/>
    <mergeCell ref="B7:B9"/>
    <mergeCell ref="M7:M9"/>
    <mergeCell ref="I2:L3"/>
    <mergeCell ref="N7:N9"/>
    <mergeCell ref="O7:O9"/>
    <mergeCell ref="D7:D9"/>
    <mergeCell ref="C7:C9"/>
    <mergeCell ref="H7:H9"/>
    <mergeCell ref="I7:I9"/>
    <mergeCell ref="J7:J9"/>
    <mergeCell ref="K7:K9"/>
    <mergeCell ref="L7:L9"/>
    <mergeCell ref="E7:E9"/>
    <mergeCell ref="G7:G9"/>
    <mergeCell ref="F7:F9"/>
  </mergeCells>
  <phoneticPr fontId="3"/>
  <conditionalFormatting sqref="D12:E12">
    <cfRule type="expression" dxfId="193" priority="101">
      <formula>$C$12="SSIDの追加"</formula>
    </cfRule>
  </conditionalFormatting>
  <conditionalFormatting sqref="D13:E13">
    <cfRule type="expression" dxfId="192" priority="100">
      <formula>$C$13="SSIDの追加"</formula>
    </cfRule>
  </conditionalFormatting>
  <conditionalFormatting sqref="D14:E14">
    <cfRule type="expression" dxfId="191" priority="99">
      <formula>$C$14="SSIDの追加"</formula>
    </cfRule>
  </conditionalFormatting>
  <conditionalFormatting sqref="D15:E15">
    <cfRule type="expression" dxfId="190" priority="98">
      <formula>$C$15="SSIDの追加"</formula>
    </cfRule>
  </conditionalFormatting>
  <conditionalFormatting sqref="D16:E16">
    <cfRule type="expression" dxfId="189" priority="97">
      <formula>$C$16="SSIDの追加"</formula>
    </cfRule>
  </conditionalFormatting>
  <conditionalFormatting sqref="D17:E17">
    <cfRule type="expression" dxfId="188" priority="96">
      <formula>$C$17="SSIDの追加"</formula>
    </cfRule>
  </conditionalFormatting>
  <conditionalFormatting sqref="D18:E18">
    <cfRule type="expression" dxfId="187" priority="95">
      <formula>$C$18="SSIDの追加"</formula>
    </cfRule>
  </conditionalFormatting>
  <conditionalFormatting sqref="D19:E19">
    <cfRule type="expression" dxfId="186" priority="94">
      <formula>$C$19="SSIDの追加"</formula>
    </cfRule>
  </conditionalFormatting>
  <conditionalFormatting sqref="D20:E20">
    <cfRule type="expression" dxfId="185" priority="93">
      <formula>$C$20="SSIDの追加"</formula>
    </cfRule>
  </conditionalFormatting>
  <conditionalFormatting sqref="D21:E21">
    <cfRule type="expression" dxfId="184" priority="92">
      <formula>$C$21="SSIDの追加"</formula>
    </cfRule>
  </conditionalFormatting>
  <conditionalFormatting sqref="D22:E22">
    <cfRule type="expression" dxfId="183" priority="91">
      <formula>$C$22="SSIDの追加"</formula>
    </cfRule>
  </conditionalFormatting>
  <conditionalFormatting sqref="D23:E23">
    <cfRule type="expression" dxfId="182" priority="90">
      <formula>$C$23="SSIDの追加"</formula>
    </cfRule>
  </conditionalFormatting>
  <conditionalFormatting sqref="D24:E24">
    <cfRule type="expression" dxfId="181" priority="89">
      <formula>$C$24="SSIDの追加"</formula>
    </cfRule>
  </conditionalFormatting>
  <conditionalFormatting sqref="D25:E25">
    <cfRule type="expression" dxfId="180" priority="88">
      <formula>$C$25="SSIDの追加"</formula>
    </cfRule>
  </conditionalFormatting>
  <conditionalFormatting sqref="D26:E26">
    <cfRule type="expression" dxfId="179" priority="87">
      <formula>$C$26="SSIDの追加"</formula>
    </cfRule>
  </conditionalFormatting>
  <conditionalFormatting sqref="D27:E27">
    <cfRule type="expression" dxfId="178" priority="86">
      <formula>$C$27="SSIDの追加"</formula>
    </cfRule>
  </conditionalFormatting>
  <conditionalFormatting sqref="D28:E28">
    <cfRule type="expression" dxfId="177" priority="85">
      <formula>$C$28="SSIDの追加"</formula>
    </cfRule>
  </conditionalFormatting>
  <conditionalFormatting sqref="D29:E29">
    <cfRule type="expression" dxfId="176" priority="84">
      <formula>$C$29="SSIDの追加"</formula>
    </cfRule>
  </conditionalFormatting>
  <conditionalFormatting sqref="D30:E30">
    <cfRule type="expression" dxfId="175" priority="83">
      <formula>$C$30="SSIDの追加"</formula>
    </cfRule>
  </conditionalFormatting>
  <conditionalFormatting sqref="D31:E31">
    <cfRule type="expression" dxfId="174" priority="82">
      <formula>$C$31="SSIDの追加"</formula>
    </cfRule>
  </conditionalFormatting>
  <conditionalFormatting sqref="F12">
    <cfRule type="expression" dxfId="173" priority="21">
      <formula>$C$12="SSIDの追加"</formula>
    </cfRule>
    <cfRule type="expression" dxfId="172" priority="41">
      <formula>$D$12="有"</formula>
    </cfRule>
  </conditionalFormatting>
  <conditionalFormatting sqref="F13">
    <cfRule type="expression" dxfId="171" priority="20">
      <formula>$C$13="SSIDの追加"</formula>
    </cfRule>
    <cfRule type="expression" dxfId="170" priority="40">
      <formula>$D$13="有"</formula>
    </cfRule>
  </conditionalFormatting>
  <conditionalFormatting sqref="F14">
    <cfRule type="expression" dxfId="169" priority="19">
      <formula>$C$14="SSIDの追加"</formula>
    </cfRule>
    <cfRule type="expression" dxfId="168" priority="39">
      <formula>$D$14="有"</formula>
    </cfRule>
  </conditionalFormatting>
  <conditionalFormatting sqref="F15">
    <cfRule type="expression" dxfId="167" priority="18">
      <formula>$C$15="SSIDの追加"</formula>
    </cfRule>
    <cfRule type="expression" dxfId="166" priority="38">
      <formula>$D$15="有"</formula>
    </cfRule>
  </conditionalFormatting>
  <conditionalFormatting sqref="F16">
    <cfRule type="expression" dxfId="165" priority="17">
      <formula>$C$16="SSIDの追加"</formula>
    </cfRule>
    <cfRule type="expression" dxfId="164" priority="37">
      <formula>$D$16="有"</formula>
    </cfRule>
  </conditionalFormatting>
  <conditionalFormatting sqref="F17">
    <cfRule type="expression" dxfId="163" priority="16">
      <formula>$C$17="SSIDの追加"</formula>
    </cfRule>
    <cfRule type="expression" dxfId="162" priority="36">
      <formula>$D$17="有"</formula>
    </cfRule>
  </conditionalFormatting>
  <conditionalFormatting sqref="F18">
    <cfRule type="expression" dxfId="161" priority="15">
      <formula>$C$18="SSIDの追加"</formula>
    </cfRule>
    <cfRule type="expression" dxfId="160" priority="35">
      <formula>$D$18="有"</formula>
    </cfRule>
  </conditionalFormatting>
  <conditionalFormatting sqref="F19">
    <cfRule type="expression" dxfId="159" priority="14">
      <formula>$C$19="SSIDの追加"</formula>
    </cfRule>
    <cfRule type="expression" dxfId="158" priority="34">
      <formula>$D$19="有"</formula>
    </cfRule>
  </conditionalFormatting>
  <conditionalFormatting sqref="F20">
    <cfRule type="expression" dxfId="157" priority="13">
      <formula>$C$20="SSIDの追加"</formula>
    </cfRule>
    <cfRule type="expression" dxfId="156" priority="33">
      <formula>$D$20="有"</formula>
    </cfRule>
  </conditionalFormatting>
  <conditionalFormatting sqref="F21">
    <cfRule type="expression" dxfId="155" priority="12">
      <formula>$C$21="SSIDの追加"</formula>
    </cfRule>
    <cfRule type="expression" dxfId="154" priority="32">
      <formula>$D$21="有"</formula>
    </cfRule>
  </conditionalFormatting>
  <conditionalFormatting sqref="F22">
    <cfRule type="expression" dxfId="153" priority="11">
      <formula>$C$22="SSIDの追加"</formula>
    </cfRule>
    <cfRule type="expression" dxfId="152" priority="31">
      <formula>$D$22="有"</formula>
    </cfRule>
  </conditionalFormatting>
  <conditionalFormatting sqref="F23">
    <cfRule type="expression" dxfId="151" priority="10">
      <formula>$C$23="SSIDの追加"</formula>
    </cfRule>
    <cfRule type="expression" dxfId="150" priority="30">
      <formula>$D$23="有"</formula>
    </cfRule>
  </conditionalFormatting>
  <conditionalFormatting sqref="F24">
    <cfRule type="expression" dxfId="149" priority="9">
      <formula>$C$24="SSIDの追加"</formula>
    </cfRule>
    <cfRule type="expression" dxfId="148" priority="29">
      <formula>$D$24="有"</formula>
    </cfRule>
  </conditionalFormatting>
  <conditionalFormatting sqref="F25">
    <cfRule type="expression" dxfId="147" priority="8">
      <formula>$C$25="SSIDの追加"</formula>
    </cfRule>
    <cfRule type="expression" dxfId="146" priority="28">
      <formula>$D$25="有"</formula>
    </cfRule>
  </conditionalFormatting>
  <conditionalFormatting sqref="F26">
    <cfRule type="expression" dxfId="145" priority="7">
      <formula>$C$26="SSIDの追加"</formula>
    </cfRule>
    <cfRule type="expression" dxfId="144" priority="27">
      <formula>$D$26="有"</formula>
    </cfRule>
  </conditionalFormatting>
  <conditionalFormatting sqref="F27">
    <cfRule type="expression" dxfId="143" priority="6">
      <formula>$C$27="SSIDの追加"</formula>
    </cfRule>
    <cfRule type="expression" dxfId="142" priority="26">
      <formula>$D$27="有"</formula>
    </cfRule>
  </conditionalFormatting>
  <conditionalFormatting sqref="F28">
    <cfRule type="expression" dxfId="141" priority="5">
      <formula>$C$28="SSIDの追加"</formula>
    </cfRule>
    <cfRule type="expression" dxfId="140" priority="25">
      <formula>$D$28="有"</formula>
    </cfRule>
  </conditionalFormatting>
  <conditionalFormatting sqref="F29">
    <cfRule type="expression" dxfId="139" priority="4">
      <formula>$C$29="SSIDの追加"</formula>
    </cfRule>
    <cfRule type="expression" dxfId="138" priority="24">
      <formula>$D$29="有"</formula>
    </cfRule>
  </conditionalFormatting>
  <conditionalFormatting sqref="F30">
    <cfRule type="expression" dxfId="137" priority="3">
      <formula>$C$30="SSIDの追加"</formula>
    </cfRule>
    <cfRule type="expression" dxfId="136" priority="23">
      <formula>$D$30="有"</formula>
    </cfRule>
  </conditionalFormatting>
  <conditionalFormatting sqref="F31">
    <cfRule type="expression" dxfId="135" priority="2">
      <formula>$C$31="SSIDの追加"</formula>
    </cfRule>
    <cfRule type="expression" dxfId="134" priority="22">
      <formula>$D$31="有"</formula>
    </cfRule>
  </conditionalFormatting>
  <conditionalFormatting sqref="F12:O12 D12">
    <cfRule type="expression" dxfId="133" priority="204">
      <formula>$C$12="SSIDの削除"</formula>
    </cfRule>
  </conditionalFormatting>
  <conditionalFormatting sqref="F13:O13 D13">
    <cfRule type="expression" dxfId="132" priority="203">
      <formula>$C$13="SSIDの削除"</formula>
    </cfRule>
  </conditionalFormatting>
  <conditionalFormatting sqref="F14:O14 D14">
    <cfRule type="expression" dxfId="131" priority="202">
      <formula>$C$14="SSIDの削除"</formula>
    </cfRule>
  </conditionalFormatting>
  <conditionalFormatting sqref="F15:O15 D15">
    <cfRule type="expression" dxfId="130" priority="201">
      <formula>$C$15="SSIDの削除"</formula>
    </cfRule>
  </conditionalFormatting>
  <conditionalFormatting sqref="F16:O16 D16">
    <cfRule type="expression" dxfId="129" priority="200">
      <formula>$C$16="SSIDの削除"</formula>
    </cfRule>
  </conditionalFormatting>
  <conditionalFormatting sqref="F17:O17 D17">
    <cfRule type="expression" dxfId="128" priority="199">
      <formula>$C$17="SSIDの削除"</formula>
    </cfRule>
  </conditionalFormatting>
  <conditionalFormatting sqref="F18:O18 D18">
    <cfRule type="expression" dxfId="127" priority="198">
      <formula>$C$18="SSIDの削除"</formula>
    </cfRule>
  </conditionalFormatting>
  <conditionalFormatting sqref="F19:O19 D19">
    <cfRule type="expression" dxfId="126" priority="197">
      <formula>$C$19="SSIDの削除"</formula>
    </cfRule>
  </conditionalFormatting>
  <conditionalFormatting sqref="F20:O20 D20">
    <cfRule type="expression" dxfId="125" priority="196">
      <formula>$C$20="SSIDの削除"</formula>
    </cfRule>
  </conditionalFormatting>
  <conditionalFormatting sqref="F21:O21 D21">
    <cfRule type="expression" dxfId="124" priority="195">
      <formula>$C$21="SSIDの削除"</formula>
    </cfRule>
  </conditionalFormatting>
  <conditionalFormatting sqref="F22:O22 D22">
    <cfRule type="expression" dxfId="123" priority="112">
      <formula>$C$22="SSIDの削除"</formula>
    </cfRule>
  </conditionalFormatting>
  <conditionalFormatting sqref="F23:O23 D23">
    <cfRule type="expression" dxfId="122" priority="111">
      <formula>$C$23="SSIDの削除"</formula>
    </cfRule>
  </conditionalFormatting>
  <conditionalFormatting sqref="F24:O24 D24">
    <cfRule type="expression" dxfId="121" priority="110">
      <formula>$C$24="SSIDの削除"</formula>
    </cfRule>
  </conditionalFormatting>
  <conditionalFormatting sqref="F25:O25 D25">
    <cfRule type="expression" dxfId="120" priority="109">
      <formula>$C$25="SSIDの削除"</formula>
    </cfRule>
  </conditionalFormatting>
  <conditionalFormatting sqref="F26:O26 D26">
    <cfRule type="expression" dxfId="119" priority="108">
      <formula>$C$26="SSIDの削除"</formula>
    </cfRule>
  </conditionalFormatting>
  <conditionalFormatting sqref="F27:O27 D27">
    <cfRule type="expression" dxfId="118" priority="107">
      <formula>$C$27="SSIDの削除"</formula>
    </cfRule>
  </conditionalFormatting>
  <conditionalFormatting sqref="F28:O28 D28">
    <cfRule type="expression" dxfId="117" priority="106">
      <formula>$C$28="SSIDの削除"</formula>
    </cfRule>
  </conditionalFormatting>
  <conditionalFormatting sqref="F29:O29 D29">
    <cfRule type="expression" dxfId="116" priority="105">
      <formula>$C$29="SSIDの削除"</formula>
    </cfRule>
  </conditionalFormatting>
  <conditionalFormatting sqref="F30:O30 D30">
    <cfRule type="expression" dxfId="115" priority="104">
      <formula>$C$30="SSIDの削除"</formula>
    </cfRule>
  </conditionalFormatting>
  <conditionalFormatting sqref="F31:O31 D31">
    <cfRule type="expression" dxfId="114" priority="103">
      <formula>$C$31="SSIDの削除"</formula>
    </cfRule>
  </conditionalFormatting>
  <conditionalFormatting sqref="G12">
    <cfRule type="expression" dxfId="113" priority="61">
      <formula>$C$12="パスワードの変更"</formula>
    </cfRule>
  </conditionalFormatting>
  <conditionalFormatting sqref="G13">
    <cfRule type="expression" dxfId="112" priority="60">
      <formula>$C$13="パスワードの変更"</formula>
    </cfRule>
  </conditionalFormatting>
  <conditionalFormatting sqref="G14">
    <cfRule type="expression" dxfId="111" priority="59">
      <formula>$C$14="パスワードの変更"</formula>
    </cfRule>
  </conditionalFormatting>
  <conditionalFormatting sqref="G15">
    <cfRule type="expression" dxfId="110" priority="58">
      <formula>$C$15="パスワードの変更"</formula>
    </cfRule>
  </conditionalFormatting>
  <conditionalFormatting sqref="G16">
    <cfRule type="expression" dxfId="109" priority="57">
      <formula>$C$16="パスワードの変更"</formula>
    </cfRule>
  </conditionalFormatting>
  <conditionalFormatting sqref="G17">
    <cfRule type="expression" dxfId="108" priority="56">
      <formula>$C$17="パスワードの変更"</formula>
    </cfRule>
  </conditionalFormatting>
  <conditionalFormatting sqref="G18">
    <cfRule type="expression" dxfId="107" priority="55">
      <formula>$C$18="パスワードの変更"</formula>
    </cfRule>
  </conditionalFormatting>
  <conditionalFormatting sqref="G19">
    <cfRule type="expression" dxfId="106" priority="54">
      <formula>$C$19="パスワードの変更"</formula>
    </cfRule>
  </conditionalFormatting>
  <conditionalFormatting sqref="G20">
    <cfRule type="expression" dxfId="105" priority="53">
      <formula>$C$20="パスワードの変更"</formula>
    </cfRule>
  </conditionalFormatting>
  <conditionalFormatting sqref="G21">
    <cfRule type="expression" dxfId="104" priority="52">
      <formula>$C$21="パスワードの変更"</formula>
    </cfRule>
  </conditionalFormatting>
  <conditionalFormatting sqref="G22">
    <cfRule type="expression" dxfId="103" priority="51">
      <formula>$C$22="パスワードの変更"</formula>
    </cfRule>
  </conditionalFormatting>
  <conditionalFormatting sqref="G23">
    <cfRule type="expression" dxfId="102" priority="50">
      <formula>$C$23="パスワードの変更"</formula>
    </cfRule>
  </conditionalFormatting>
  <conditionalFormatting sqref="G24">
    <cfRule type="expression" dxfId="101" priority="49">
      <formula>$C$24="パスワードの変更"</formula>
    </cfRule>
  </conditionalFormatting>
  <conditionalFormatting sqref="G25">
    <cfRule type="expression" dxfId="100" priority="48">
      <formula>$C$25="パスワードの変更"</formula>
    </cfRule>
  </conditionalFormatting>
  <conditionalFormatting sqref="G26">
    <cfRule type="expression" dxfId="99" priority="47">
      <formula>$C$26="パスワードの変更"</formula>
    </cfRule>
  </conditionalFormatting>
  <conditionalFormatting sqref="G27">
    <cfRule type="expression" dxfId="98" priority="46">
      <formula>$C$27="パスワードの変更"</formula>
    </cfRule>
  </conditionalFormatting>
  <conditionalFormatting sqref="G28">
    <cfRule type="expression" dxfId="97" priority="45">
      <formula>$C$28="パスワードの変更"</formula>
    </cfRule>
  </conditionalFormatting>
  <conditionalFormatting sqref="G29">
    <cfRule type="expression" dxfId="96" priority="44">
      <formula>$C$29="パスワードの変更"</formula>
    </cfRule>
  </conditionalFormatting>
  <conditionalFormatting sqref="G30">
    <cfRule type="expression" dxfId="95" priority="43">
      <formula>$C$30="パスワードの変更"</formula>
    </cfRule>
  </conditionalFormatting>
  <conditionalFormatting sqref="G31">
    <cfRule type="expression" dxfId="94" priority="42">
      <formula>$C$31="パスワードの変更"</formula>
    </cfRule>
  </conditionalFormatting>
  <conditionalFormatting sqref="H12">
    <cfRule type="expression" dxfId="93" priority="81">
      <formula>$C$12="SSIDの変更"</formula>
    </cfRule>
  </conditionalFormatting>
  <conditionalFormatting sqref="H13">
    <cfRule type="expression" dxfId="92" priority="80">
      <formula>$C$13="SSIDの変更"</formula>
    </cfRule>
  </conditionalFormatting>
  <conditionalFormatting sqref="H14">
    <cfRule type="expression" dxfId="91" priority="79">
      <formula>$C$14="SSIDの変更"</formula>
    </cfRule>
  </conditionalFormatting>
  <conditionalFormatting sqref="H15">
    <cfRule type="expression" dxfId="90" priority="78">
      <formula>$C$15="SSIDの変更"</formula>
    </cfRule>
  </conditionalFormatting>
  <conditionalFormatting sqref="H16">
    <cfRule type="expression" dxfId="89" priority="77">
      <formula>$C$16="SSIDの変更"</formula>
    </cfRule>
  </conditionalFormatting>
  <conditionalFormatting sqref="H17">
    <cfRule type="expression" dxfId="88" priority="76">
      <formula>$C$17="SSIDの変更"</formula>
    </cfRule>
  </conditionalFormatting>
  <conditionalFormatting sqref="H18">
    <cfRule type="expression" dxfId="87" priority="75">
      <formula>$C$18="SSIDの変更"</formula>
    </cfRule>
  </conditionalFormatting>
  <conditionalFormatting sqref="H19">
    <cfRule type="expression" dxfId="86" priority="74">
      <formula>$C$19="SSIDの変更"</formula>
    </cfRule>
  </conditionalFormatting>
  <conditionalFormatting sqref="H20">
    <cfRule type="expression" dxfId="85" priority="73">
      <formula>$C$20="SSIDの変更"</formula>
    </cfRule>
  </conditionalFormatting>
  <conditionalFormatting sqref="H21">
    <cfRule type="expression" dxfId="84" priority="72">
      <formula>$C$21="SSIDの変更"</formula>
    </cfRule>
  </conditionalFormatting>
  <conditionalFormatting sqref="H22">
    <cfRule type="expression" dxfId="83" priority="71">
      <formula>$C$22="SSIDの変更"</formula>
    </cfRule>
  </conditionalFormatting>
  <conditionalFormatting sqref="H23">
    <cfRule type="expression" dxfId="82" priority="70">
      <formula>$C$23="SSIDの変更"</formula>
    </cfRule>
  </conditionalFormatting>
  <conditionalFormatting sqref="H24">
    <cfRule type="expression" dxfId="81" priority="69">
      <formula>$C$24="SSIDの変更"</formula>
    </cfRule>
  </conditionalFormatting>
  <conditionalFormatting sqref="H25">
    <cfRule type="expression" dxfId="80" priority="68">
      <formula>$C$25="SSIDの変更"</formula>
    </cfRule>
  </conditionalFormatting>
  <conditionalFormatting sqref="H26">
    <cfRule type="expression" dxfId="79" priority="67">
      <formula>$C$26="SSIDの変更"</formula>
    </cfRule>
  </conditionalFormatting>
  <conditionalFormatting sqref="H27">
    <cfRule type="expression" dxfId="78" priority="66">
      <formula>$C$27="SSIDの変更"</formula>
    </cfRule>
  </conditionalFormatting>
  <conditionalFormatting sqref="H28">
    <cfRule type="expression" dxfId="77" priority="65">
      <formula>$C$28="SSIDの変更"</formula>
    </cfRule>
  </conditionalFormatting>
  <conditionalFormatting sqref="H29">
    <cfRule type="expression" dxfId="76" priority="64">
      <formula>$C$29="SSIDの変更"</formula>
    </cfRule>
  </conditionalFormatting>
  <conditionalFormatting sqref="H30">
    <cfRule type="expression" dxfId="75" priority="63">
      <formula>$C$30="SSIDの変更"</formula>
    </cfRule>
  </conditionalFormatting>
  <conditionalFormatting sqref="H31">
    <cfRule type="expression" dxfId="74" priority="62">
      <formula>$C$31="SSIDの変更"</formula>
    </cfRule>
  </conditionalFormatting>
  <conditionalFormatting sqref="J12">
    <cfRule type="expression" dxfId="73" priority="173">
      <formula>$I$12="チャネル固定"</formula>
    </cfRule>
  </conditionalFormatting>
  <conditionalFormatting sqref="J13">
    <cfRule type="expression" dxfId="72" priority="172">
      <formula>$I$13="チャネル固定"</formula>
    </cfRule>
  </conditionalFormatting>
  <conditionalFormatting sqref="J14">
    <cfRule type="expression" dxfId="71" priority="171">
      <formula>$I$14="チャネル固定"</formula>
    </cfRule>
  </conditionalFormatting>
  <conditionalFormatting sqref="J15">
    <cfRule type="expression" dxfId="70" priority="170">
      <formula>$I$15="チャネル固定"</formula>
    </cfRule>
  </conditionalFormatting>
  <conditionalFormatting sqref="J16">
    <cfRule type="expression" dxfId="69" priority="169">
      <formula>$I$16="チャネル固定"</formula>
    </cfRule>
  </conditionalFormatting>
  <conditionalFormatting sqref="J17">
    <cfRule type="expression" dxfId="68" priority="168">
      <formula>$I$17="チャネル固定"</formula>
    </cfRule>
  </conditionalFormatting>
  <conditionalFormatting sqref="J18">
    <cfRule type="expression" dxfId="67" priority="167">
      <formula>$I$18="チャネル固定"</formula>
    </cfRule>
  </conditionalFormatting>
  <conditionalFormatting sqref="J19">
    <cfRule type="expression" dxfId="66" priority="166">
      <formula>$I$19="チャネル固定"</formula>
    </cfRule>
  </conditionalFormatting>
  <conditionalFormatting sqref="J20">
    <cfRule type="expression" dxfId="65" priority="165">
      <formula>$I$20="チャネル固定"</formula>
    </cfRule>
  </conditionalFormatting>
  <conditionalFormatting sqref="J21:J31">
    <cfRule type="expression" dxfId="64" priority="164">
      <formula>$I$21="チャネル固定"</formula>
    </cfRule>
  </conditionalFormatting>
  <conditionalFormatting sqref="L12">
    <cfRule type="expression" dxfId="63" priority="163">
      <formula>$K$12="チャネル固定"</formula>
    </cfRule>
  </conditionalFormatting>
  <conditionalFormatting sqref="L13">
    <cfRule type="expression" dxfId="62" priority="162">
      <formula>$K$13="チャネル固定"</formula>
    </cfRule>
  </conditionalFormatting>
  <conditionalFormatting sqref="L14">
    <cfRule type="expression" dxfId="61" priority="161">
      <formula>$K$14="チャネル固定"</formula>
    </cfRule>
  </conditionalFormatting>
  <conditionalFormatting sqref="L15">
    <cfRule type="expression" dxfId="60" priority="160">
      <formula>$K$15="チャネル固定"</formula>
    </cfRule>
  </conditionalFormatting>
  <conditionalFormatting sqref="L16">
    <cfRule type="expression" dxfId="59" priority="159">
      <formula>$K$16="チャネル固定"</formula>
    </cfRule>
  </conditionalFormatting>
  <conditionalFormatting sqref="L17">
    <cfRule type="expression" dxfId="58" priority="158">
      <formula>$K$17="チャネル固定"</formula>
    </cfRule>
  </conditionalFormatting>
  <conditionalFormatting sqref="L18">
    <cfRule type="expression" dxfId="57" priority="157">
      <formula>$K$18="チャネル固定"</formula>
    </cfRule>
  </conditionalFormatting>
  <conditionalFormatting sqref="L19">
    <cfRule type="expression" dxfId="56" priority="156">
      <formula>$K$19="チャネル固定"</formula>
    </cfRule>
  </conditionalFormatting>
  <conditionalFormatting sqref="L20">
    <cfRule type="expression" dxfId="55" priority="155">
      <formula>$K$20="チャネル固定"</formula>
    </cfRule>
  </conditionalFormatting>
  <conditionalFormatting sqref="L21:L31">
    <cfRule type="expression" dxfId="54" priority="154">
      <formula>$K$21="チャネル固定"</formula>
    </cfRule>
  </conditionalFormatting>
  <dataValidations count="12">
    <dataValidation type="list" allowBlank="1" showInputMessage="1" showErrorMessage="1" sqref="L10:L31" xr:uid="{00000000-0002-0000-0700-000000000000}">
      <formula1>"36,40,44,48,52,56,60,64,100,104,108,112,116,120,124,128,132,136,140"</formula1>
    </dataValidation>
    <dataValidation type="list" allowBlank="1" showInputMessage="1" showErrorMessage="1" sqref="I10:I31" xr:uid="{00000000-0002-0000-0700-000001000000}">
      <formula1>"チャネル固定,自動選択【標準設定】"</formula1>
    </dataValidation>
    <dataValidation type="list" allowBlank="1" showInputMessage="1" showErrorMessage="1" sqref="K10:K31" xr:uid="{00000000-0002-0000-0700-000002000000}">
      <formula1>"自動選択（W52のみ）,自動選択（W53のみ）,自動選択（W56のみ）,チャネル固定,自動選択（W52/W53/W56）【標準設定】"</formula1>
    </dataValidation>
    <dataValidation type="list" allowBlank="1" showInputMessage="1" showErrorMessage="1" sqref="J10:J31" xr:uid="{00000000-0002-0000-0700-000003000000}">
      <formula1>"1,2,3,4,5,6,7,8,9,10,11"</formula1>
    </dataValidation>
    <dataValidation type="list" allowBlank="1" showInputMessage="1" showErrorMessage="1" sqref="M10:M31" xr:uid="{00000000-0002-0000-0700-000004000000}">
      <formula1>"20MHz,40MHz,80MHz,自動選択（20/40/80MHz）【標準設定】"</formula1>
    </dataValidation>
    <dataValidation type="list" allowBlank="1" showInputMessage="1" showErrorMessage="1" sqref="C10:C31" xr:uid="{00000000-0002-0000-0700-000005000000}">
      <formula1>"SSIDの変更,パスワードの変更,SSID/パスワードの変更,SSIDの追加,SSIDの削除"</formula1>
    </dataValidation>
    <dataValidation type="list" allowBlank="1" showInputMessage="1" showErrorMessage="1" sqref="D10:D31" xr:uid="{00000000-0002-0000-0700-000006000000}">
      <formula1>"有,無"</formula1>
    </dataValidation>
    <dataValidation type="list" allowBlank="1" showInputMessage="1" showErrorMessage="1" sqref="N10:N31" xr:uid="{00000000-0002-0000-0700-000007000000}">
      <formula1>"ON【標準設定】,OFF（常時100%）"</formula1>
    </dataValidation>
    <dataValidation type="list" allowBlank="1" showInputMessage="1" showErrorMessage="1" sqref="F10:F31" xr:uid="{00000000-0002-0000-0700-000008000000}">
      <formula1>"業務用,来訪者用"</formula1>
    </dataValidation>
    <dataValidation type="list" allowBlank="1" showInputMessage="1" showErrorMessage="1" sqref="O10:O31" xr:uid="{00000000-0002-0000-0700-000009000000}">
      <formula1>"ON【標準設定】,OFF"</formula1>
    </dataValidation>
    <dataValidation type="custom" allowBlank="1" showInputMessage="1" showErrorMessage="1" error="32文字以内の半角英数字で入力ください。_x000a_&quot;-&quot;，&quot;_&quot;，&quot;.&quot;，&quot;@&quot;，&quot;#&quot;, &quot;$&quot;は使用できます。" sqref="G12:G31" xr:uid="{00000000-0002-0000-0700-00000A000000}">
      <formula1>AND(G12&lt;DBCS(G12),LEN(G12)&lt;33)</formula1>
    </dataValidation>
    <dataValidation type="custom" allowBlank="1" showInputMessage="1" showErrorMessage="1" error="8文字以上の半角英数字で入力ください。_x000a_&quot;-&quot;，&quot;_&quot;，&quot;.&quot;，&quot;@&quot;，&quot;#&quot;, &quot;$&quot;は使用できます。" sqref="H12:H31" xr:uid="{00000000-0002-0000-0700-00000B000000}">
      <formula1>AND(H12&lt;DBCS(H12),LEN(H12)&gt;7)</formula1>
    </dataValidation>
  </dataValidations>
  <pageMargins left="0.7" right="0.7" top="0.75" bottom="0.75" header="0.3" footer="0.3"/>
  <pageSetup paperSize="9" scale="19" orientation="portrait" r:id="rId1"/>
  <headerFooter>
    <oddFooter>&amp;RNDA対象資料:29-0174-SYS001146(S)</oddFooter>
  </headerFooter>
  <extLst>
    <ext xmlns:x14="http://schemas.microsoft.com/office/spreadsheetml/2009/9/main" uri="{78C0D931-6437-407d-A8EE-F0AAD7539E65}">
      <x14:conditionalFormattings>
        <x14:conditionalFormatting xmlns:xm="http://schemas.microsoft.com/office/excel/2006/main">
          <x14:cfRule type="expression" priority="193" id="{00000000-000E-0000-0700-0000C0000000}">
            <xm:f>'別紙④-1_ﾌﾘｶﾞﾅ'!$D$34&gt;0</xm:f>
            <x14:dxf>
              <fill>
                <patternFill>
                  <bgColor rgb="FFFF0000"/>
                </patternFill>
              </fill>
            </x14:dxf>
          </x14:cfRule>
          <xm:sqref>G12</xm:sqref>
        </x14:conditionalFormatting>
        <x14:conditionalFormatting xmlns:xm="http://schemas.microsoft.com/office/excel/2006/main">
          <x14:cfRule type="expression" priority="191" id="{00000000-000E-0000-0700-0000BE000000}">
            <xm:f>'別紙④-1_ﾌﾘｶﾞﾅ'!$L$34&gt;0</xm:f>
            <x14:dxf>
              <fill>
                <patternFill>
                  <bgColor rgb="FFFF0000"/>
                </patternFill>
              </fill>
            </x14:dxf>
          </x14:cfRule>
          <xm:sqref>G13</xm:sqref>
        </x14:conditionalFormatting>
        <x14:conditionalFormatting xmlns:xm="http://schemas.microsoft.com/office/excel/2006/main">
          <x14:cfRule type="expression" priority="189" id="{00000000-000E-0000-0700-0000BC000000}">
            <xm:f>'別紙④-1_ﾌﾘｶﾞﾅ'!$T$34&gt;0</xm:f>
            <x14:dxf>
              <fill>
                <patternFill>
                  <bgColor rgb="FFFF0000"/>
                </patternFill>
              </fill>
            </x14:dxf>
          </x14:cfRule>
          <xm:sqref>G14</xm:sqref>
        </x14:conditionalFormatting>
        <x14:conditionalFormatting xmlns:xm="http://schemas.microsoft.com/office/excel/2006/main">
          <x14:cfRule type="expression" priority="187" id="{00000000-000E-0000-0700-0000BA000000}">
            <xm:f>'別紙④-1_ﾌﾘｶﾞﾅ'!$AB$34&gt;0</xm:f>
            <x14:dxf>
              <fill>
                <patternFill>
                  <bgColor rgb="FFFF0000"/>
                </patternFill>
              </fill>
            </x14:dxf>
          </x14:cfRule>
          <xm:sqref>G15</xm:sqref>
        </x14:conditionalFormatting>
        <x14:conditionalFormatting xmlns:xm="http://schemas.microsoft.com/office/excel/2006/main">
          <x14:cfRule type="expression" priority="185" id="{00000000-000E-0000-0700-0000B8000000}">
            <xm:f>'別紙④-1_ﾌﾘｶﾞﾅ'!$AJ$34&gt;0</xm:f>
            <x14:dxf>
              <fill>
                <patternFill>
                  <bgColor rgb="FFFF0000"/>
                </patternFill>
              </fill>
            </x14:dxf>
          </x14:cfRule>
          <xm:sqref>G16</xm:sqref>
        </x14:conditionalFormatting>
        <x14:conditionalFormatting xmlns:xm="http://schemas.microsoft.com/office/excel/2006/main">
          <x14:cfRule type="expression" priority="183" id="{00000000-000E-0000-0700-0000B6000000}">
            <xm:f>'別紙④-1_ﾌﾘｶﾞﾅ'!$H$70&gt;0</xm:f>
            <x14:dxf>
              <fill>
                <patternFill>
                  <bgColor rgb="FFFF0000"/>
                </patternFill>
              </fill>
            </x14:dxf>
          </x14:cfRule>
          <xm:sqref>G17</xm:sqref>
        </x14:conditionalFormatting>
        <x14:conditionalFormatting xmlns:xm="http://schemas.microsoft.com/office/excel/2006/main">
          <x14:cfRule type="expression" priority="181" id="{00000000-000E-0000-0700-0000B4000000}">
            <xm:f>'別紙④-1_ﾌﾘｶﾞﾅ'!$P$70&gt;0</xm:f>
            <x14:dxf>
              <fill>
                <patternFill>
                  <bgColor rgb="FFFF0000"/>
                </patternFill>
              </fill>
            </x14:dxf>
          </x14:cfRule>
          <xm:sqref>G18</xm:sqref>
        </x14:conditionalFormatting>
        <x14:conditionalFormatting xmlns:xm="http://schemas.microsoft.com/office/excel/2006/main">
          <x14:cfRule type="expression" priority="179" id="{00000000-000E-0000-0700-0000B2000000}">
            <xm:f>'別紙④-1_ﾌﾘｶﾞﾅ'!$X$70&gt;0</xm:f>
            <x14:dxf>
              <fill>
                <patternFill>
                  <bgColor rgb="FFFF0000"/>
                </patternFill>
              </fill>
            </x14:dxf>
          </x14:cfRule>
          <xm:sqref>G19</xm:sqref>
        </x14:conditionalFormatting>
        <x14:conditionalFormatting xmlns:xm="http://schemas.microsoft.com/office/excel/2006/main">
          <x14:cfRule type="expression" priority="153" id="{00000000-000E-0000-0700-000098000000}">
            <xm:f>'別紙④-1_ﾌﾘｶﾞﾅ'!$AF$70&gt;0</xm:f>
            <x14:dxf>
              <fill>
                <patternFill>
                  <bgColor rgb="FFFF0000"/>
                </patternFill>
              </fill>
            </x14:dxf>
          </x14:cfRule>
          <xm:sqref>G20</xm:sqref>
        </x14:conditionalFormatting>
        <x14:conditionalFormatting xmlns:xm="http://schemas.microsoft.com/office/excel/2006/main">
          <x14:cfRule type="expression" priority="177" id="{00000000-000E-0000-0700-0000B0000000}">
            <xm:f>'別紙④-1_ﾌﾘｶﾞﾅ'!$D$105&gt;0</xm:f>
            <x14:dxf>
              <fill>
                <patternFill>
                  <bgColor rgb="FFFF0000"/>
                </patternFill>
              </fill>
            </x14:dxf>
          </x14:cfRule>
          <xm:sqref>G21</xm:sqref>
        </x14:conditionalFormatting>
        <x14:conditionalFormatting xmlns:xm="http://schemas.microsoft.com/office/excel/2006/main">
          <x14:cfRule type="expression" priority="152" id="{00000000-000E-0000-0700-000097000000}">
            <xm:f>'別紙④-1_ﾌﾘｶﾞﾅ'!$D$140&gt;0</xm:f>
            <x14:dxf>
              <fill>
                <patternFill>
                  <bgColor rgb="FFFF0000"/>
                </patternFill>
              </fill>
            </x14:dxf>
          </x14:cfRule>
          <xm:sqref>G22</xm:sqref>
        </x14:conditionalFormatting>
        <x14:conditionalFormatting xmlns:xm="http://schemas.microsoft.com/office/excel/2006/main">
          <x14:cfRule type="expression" priority="150" id="{00000000-000E-0000-0700-000095000000}">
            <xm:f>'別紙④-1_ﾌﾘｶﾞﾅ'!$L$140&gt;0</xm:f>
            <x14:dxf>
              <fill>
                <patternFill>
                  <bgColor rgb="FFFF0000"/>
                </patternFill>
              </fill>
            </x14:dxf>
          </x14:cfRule>
          <xm:sqref>G23</xm:sqref>
        </x14:conditionalFormatting>
        <x14:conditionalFormatting xmlns:xm="http://schemas.microsoft.com/office/excel/2006/main">
          <x14:cfRule type="expression" priority="148" id="{00000000-000E-0000-0700-000093000000}">
            <xm:f>'別紙④-1_ﾌﾘｶﾞﾅ'!$T$140&gt;0</xm:f>
            <x14:dxf>
              <fill>
                <patternFill>
                  <bgColor rgb="FFFF0000"/>
                </patternFill>
              </fill>
            </x14:dxf>
          </x14:cfRule>
          <xm:sqref>G24</xm:sqref>
        </x14:conditionalFormatting>
        <x14:conditionalFormatting xmlns:xm="http://schemas.microsoft.com/office/excel/2006/main">
          <x14:cfRule type="expression" priority="146" id="{00000000-000E-0000-0700-000091000000}">
            <xm:f>'別紙④-1_ﾌﾘｶﾞﾅ'!$AB$140&gt;0</xm:f>
            <x14:dxf>
              <fill>
                <patternFill>
                  <bgColor rgb="FFFF0000"/>
                </patternFill>
              </fill>
            </x14:dxf>
          </x14:cfRule>
          <xm:sqref>G25</xm:sqref>
        </x14:conditionalFormatting>
        <x14:conditionalFormatting xmlns:xm="http://schemas.microsoft.com/office/excel/2006/main">
          <x14:cfRule type="expression" priority="144" id="{00000000-000E-0000-0700-00008F000000}">
            <xm:f>'別紙④-1_ﾌﾘｶﾞﾅ'!$AJ$140&gt;0</xm:f>
            <x14:dxf>
              <fill>
                <patternFill>
                  <bgColor rgb="FFFF0000"/>
                </patternFill>
              </fill>
            </x14:dxf>
          </x14:cfRule>
          <xm:sqref>G26</xm:sqref>
        </x14:conditionalFormatting>
        <x14:conditionalFormatting xmlns:xm="http://schemas.microsoft.com/office/excel/2006/main">
          <x14:cfRule type="expression" priority="142" id="{00000000-000E-0000-0700-00008D000000}">
            <xm:f>'別紙④-1_ﾌﾘｶﾞﾅ'!$H$176&gt;0</xm:f>
            <x14:dxf>
              <fill>
                <patternFill>
                  <bgColor rgb="FFFF0000"/>
                </patternFill>
              </fill>
            </x14:dxf>
          </x14:cfRule>
          <xm:sqref>G27</xm:sqref>
        </x14:conditionalFormatting>
        <x14:conditionalFormatting xmlns:xm="http://schemas.microsoft.com/office/excel/2006/main">
          <x14:cfRule type="expression" priority="140" id="{00000000-000E-0000-0700-00008B000000}">
            <xm:f>'別紙④-1_ﾌﾘｶﾞﾅ'!$P$176&gt;0</xm:f>
            <x14:dxf>
              <fill>
                <patternFill>
                  <bgColor rgb="FFFF0000"/>
                </patternFill>
              </fill>
            </x14:dxf>
          </x14:cfRule>
          <xm:sqref>G28</xm:sqref>
        </x14:conditionalFormatting>
        <x14:conditionalFormatting xmlns:xm="http://schemas.microsoft.com/office/excel/2006/main">
          <x14:cfRule type="expression" priority="138" id="{00000000-000E-0000-0700-000089000000}">
            <xm:f>'別紙④-1_ﾌﾘｶﾞﾅ'!$X$176&gt;0</xm:f>
            <x14:dxf>
              <fill>
                <patternFill>
                  <bgColor rgb="FFFF0000"/>
                </patternFill>
              </fill>
            </x14:dxf>
          </x14:cfRule>
          <xm:sqref>G29</xm:sqref>
        </x14:conditionalFormatting>
        <x14:conditionalFormatting xmlns:xm="http://schemas.microsoft.com/office/excel/2006/main">
          <x14:cfRule type="expression" priority="136" id="{00000000-000E-0000-0700-000087000000}">
            <xm:f>'別紙④-1_ﾌﾘｶﾞﾅ'!$AF$176&gt;0</xm:f>
            <x14:dxf>
              <fill>
                <patternFill>
                  <bgColor rgb="FFFF0000"/>
                </patternFill>
              </fill>
            </x14:dxf>
          </x14:cfRule>
          <xm:sqref>G30</xm:sqref>
        </x14:conditionalFormatting>
        <x14:conditionalFormatting xmlns:xm="http://schemas.microsoft.com/office/excel/2006/main">
          <x14:cfRule type="expression" priority="134" id="{00000000-000E-0000-0700-000085000000}">
            <xm:f>'別紙④-1_ﾌﾘｶﾞﾅ'!$D$211&gt;0</xm:f>
            <x14:dxf>
              <fill>
                <patternFill>
                  <bgColor rgb="FFFF0000"/>
                </patternFill>
              </fill>
            </x14:dxf>
          </x14:cfRule>
          <xm:sqref>G31</xm:sqref>
        </x14:conditionalFormatting>
        <x14:conditionalFormatting xmlns:xm="http://schemas.microsoft.com/office/excel/2006/main">
          <x14:cfRule type="expression" priority="192" id="{00000000-000E-0000-0700-0000BF000000}">
            <xm:f>'別紙④-1_ﾌﾘｶﾞﾅ'!$H$34&gt;0</xm:f>
            <x14:dxf>
              <fill>
                <patternFill>
                  <bgColor rgb="FFFF0000"/>
                </patternFill>
              </fill>
            </x14:dxf>
          </x14:cfRule>
          <xm:sqref>H12</xm:sqref>
        </x14:conditionalFormatting>
        <x14:conditionalFormatting xmlns:xm="http://schemas.microsoft.com/office/excel/2006/main">
          <x14:cfRule type="expression" priority="190" id="{00000000-000E-0000-0700-0000BD000000}">
            <xm:f>'別紙④-1_ﾌﾘｶﾞﾅ'!$P$34&gt;0</xm:f>
            <x14:dxf>
              <fill>
                <patternFill>
                  <bgColor rgb="FFFF0000"/>
                </patternFill>
              </fill>
            </x14:dxf>
          </x14:cfRule>
          <xm:sqref>H13</xm:sqref>
        </x14:conditionalFormatting>
        <x14:conditionalFormatting xmlns:xm="http://schemas.microsoft.com/office/excel/2006/main">
          <x14:cfRule type="expression" priority="188" id="{00000000-000E-0000-0700-0000BB000000}">
            <xm:f>'別紙④-1_ﾌﾘｶﾞﾅ'!$X$34&gt;0</xm:f>
            <x14:dxf>
              <fill>
                <patternFill>
                  <bgColor rgb="FFFF0000"/>
                </patternFill>
              </fill>
            </x14:dxf>
          </x14:cfRule>
          <xm:sqref>H14</xm:sqref>
        </x14:conditionalFormatting>
        <x14:conditionalFormatting xmlns:xm="http://schemas.microsoft.com/office/excel/2006/main">
          <x14:cfRule type="expression" priority="186" id="{00000000-000E-0000-0700-0000B9000000}">
            <xm:f>'別紙④-1_ﾌﾘｶﾞﾅ'!$AF$34&gt;0</xm:f>
            <x14:dxf>
              <fill>
                <patternFill>
                  <bgColor rgb="FFFF0000"/>
                </patternFill>
              </fill>
            </x14:dxf>
          </x14:cfRule>
          <xm:sqref>H15</xm:sqref>
        </x14:conditionalFormatting>
        <x14:conditionalFormatting xmlns:xm="http://schemas.microsoft.com/office/excel/2006/main">
          <x14:cfRule type="expression" priority="184" id="{00000000-000E-0000-0700-0000B7000000}">
            <xm:f>'別紙④-1_ﾌﾘｶﾞﾅ'!$D$70&gt;0</xm:f>
            <x14:dxf>
              <fill>
                <patternFill>
                  <bgColor rgb="FFFF0000"/>
                </patternFill>
              </fill>
            </x14:dxf>
          </x14:cfRule>
          <xm:sqref>H16</xm:sqref>
        </x14:conditionalFormatting>
        <x14:conditionalFormatting xmlns:xm="http://schemas.microsoft.com/office/excel/2006/main">
          <x14:cfRule type="expression" priority="182" id="{00000000-000E-0000-0700-0000B5000000}">
            <xm:f>'別紙④-1_ﾌﾘｶﾞﾅ'!$L$70&gt;0</xm:f>
            <x14:dxf>
              <fill>
                <patternFill>
                  <bgColor rgb="FFFF0000"/>
                </patternFill>
              </fill>
            </x14:dxf>
          </x14:cfRule>
          <xm:sqref>H17</xm:sqref>
        </x14:conditionalFormatting>
        <x14:conditionalFormatting xmlns:xm="http://schemas.microsoft.com/office/excel/2006/main">
          <x14:cfRule type="expression" priority="180" id="{00000000-000E-0000-0700-0000B3000000}">
            <xm:f>'別紙④-1_ﾌﾘｶﾞﾅ'!$T$70&gt;0</xm:f>
            <x14:dxf>
              <fill>
                <patternFill>
                  <bgColor rgb="FFFF0000"/>
                </patternFill>
              </fill>
            </x14:dxf>
          </x14:cfRule>
          <xm:sqref>H18</xm:sqref>
        </x14:conditionalFormatting>
        <x14:conditionalFormatting xmlns:xm="http://schemas.microsoft.com/office/excel/2006/main">
          <x14:cfRule type="expression" priority="178" id="{00000000-000E-0000-0700-0000B1000000}">
            <xm:f>'別紙④-1_ﾌﾘｶﾞﾅ'!$AB$70&gt;0</xm:f>
            <x14:dxf>
              <fill>
                <patternFill>
                  <bgColor rgb="FFFF0000"/>
                </patternFill>
              </fill>
            </x14:dxf>
          </x14:cfRule>
          <xm:sqref>H19</xm:sqref>
        </x14:conditionalFormatting>
        <x14:conditionalFormatting xmlns:xm="http://schemas.microsoft.com/office/excel/2006/main">
          <x14:cfRule type="expression" priority="176" id="{00000000-000E-0000-0700-0000AF000000}">
            <xm:f>'別紙④-1_ﾌﾘｶﾞﾅ'!$AJ$70&gt;0</xm:f>
            <x14:dxf>
              <fill>
                <patternFill>
                  <bgColor rgb="FFFF0000"/>
                </patternFill>
              </fill>
            </x14:dxf>
          </x14:cfRule>
          <xm:sqref>H20</xm:sqref>
        </x14:conditionalFormatting>
        <x14:conditionalFormatting xmlns:xm="http://schemas.microsoft.com/office/excel/2006/main">
          <x14:cfRule type="expression" priority="174" id="{00000000-000E-0000-0700-0000AD000000}">
            <xm:f>'別紙④-1_ﾌﾘｶﾞﾅ'!$H$105&gt;0</xm:f>
            <x14:dxf>
              <fill>
                <patternFill>
                  <bgColor rgb="FFFF0000"/>
                </patternFill>
              </fill>
            </x14:dxf>
          </x14:cfRule>
          <xm:sqref>H21</xm:sqref>
        </x14:conditionalFormatting>
        <x14:conditionalFormatting xmlns:xm="http://schemas.microsoft.com/office/excel/2006/main">
          <x14:cfRule type="expression" priority="151" id="{00000000-000E-0000-0700-000096000000}">
            <xm:f>'別紙④-1_ﾌﾘｶﾞﾅ'!$H$140&gt;0</xm:f>
            <x14:dxf>
              <fill>
                <patternFill>
                  <bgColor rgb="FFFF0000"/>
                </patternFill>
              </fill>
            </x14:dxf>
          </x14:cfRule>
          <xm:sqref>H22</xm:sqref>
        </x14:conditionalFormatting>
        <x14:conditionalFormatting xmlns:xm="http://schemas.microsoft.com/office/excel/2006/main">
          <x14:cfRule type="expression" priority="149" id="{00000000-000E-0000-0700-000094000000}">
            <xm:f>'別紙④-1_ﾌﾘｶﾞﾅ'!$P$140&gt;0</xm:f>
            <x14:dxf>
              <fill>
                <patternFill>
                  <bgColor rgb="FFFF0000"/>
                </patternFill>
              </fill>
            </x14:dxf>
          </x14:cfRule>
          <xm:sqref>H23</xm:sqref>
        </x14:conditionalFormatting>
        <x14:conditionalFormatting xmlns:xm="http://schemas.microsoft.com/office/excel/2006/main">
          <x14:cfRule type="expression" priority="147" id="{00000000-000E-0000-0700-000092000000}">
            <xm:f>'別紙④-1_ﾌﾘｶﾞﾅ'!$X$140&gt;0</xm:f>
            <x14:dxf>
              <fill>
                <patternFill>
                  <bgColor rgb="FFFF0000"/>
                </patternFill>
              </fill>
            </x14:dxf>
          </x14:cfRule>
          <xm:sqref>H24</xm:sqref>
        </x14:conditionalFormatting>
        <x14:conditionalFormatting xmlns:xm="http://schemas.microsoft.com/office/excel/2006/main">
          <x14:cfRule type="expression" priority="145" id="{00000000-000E-0000-0700-000090000000}">
            <xm:f>'別紙④-1_ﾌﾘｶﾞﾅ'!$AF$140&gt;0</xm:f>
            <x14:dxf>
              <fill>
                <patternFill>
                  <bgColor rgb="FFFF0000"/>
                </patternFill>
              </fill>
            </x14:dxf>
          </x14:cfRule>
          <xm:sqref>H25</xm:sqref>
        </x14:conditionalFormatting>
        <x14:conditionalFormatting xmlns:xm="http://schemas.microsoft.com/office/excel/2006/main">
          <x14:cfRule type="expression" priority="143" id="{00000000-000E-0000-0700-00008E000000}">
            <xm:f>'別紙④-1_ﾌﾘｶﾞﾅ'!$D$176&gt;0</xm:f>
            <x14:dxf>
              <fill>
                <patternFill>
                  <bgColor rgb="FFFF0000"/>
                </patternFill>
              </fill>
            </x14:dxf>
          </x14:cfRule>
          <xm:sqref>H26</xm:sqref>
        </x14:conditionalFormatting>
        <x14:conditionalFormatting xmlns:xm="http://schemas.microsoft.com/office/excel/2006/main">
          <x14:cfRule type="expression" priority="141" id="{00000000-000E-0000-0700-00008C000000}">
            <xm:f>'別紙④-1_ﾌﾘｶﾞﾅ'!$L$176&gt;0</xm:f>
            <x14:dxf>
              <fill>
                <patternFill>
                  <bgColor rgb="FFFF0000"/>
                </patternFill>
              </fill>
            </x14:dxf>
          </x14:cfRule>
          <xm:sqref>H27</xm:sqref>
        </x14:conditionalFormatting>
        <x14:conditionalFormatting xmlns:xm="http://schemas.microsoft.com/office/excel/2006/main">
          <x14:cfRule type="expression" priority="139" id="{00000000-000E-0000-0700-00008A000000}">
            <xm:f>'別紙④-1_ﾌﾘｶﾞﾅ'!$T$176&gt;0</xm:f>
            <x14:dxf>
              <fill>
                <patternFill>
                  <bgColor rgb="FFFF0000"/>
                </patternFill>
              </fill>
            </x14:dxf>
          </x14:cfRule>
          <xm:sqref>H28</xm:sqref>
        </x14:conditionalFormatting>
        <x14:conditionalFormatting xmlns:xm="http://schemas.microsoft.com/office/excel/2006/main">
          <x14:cfRule type="expression" priority="137" id="{00000000-000E-0000-0700-000088000000}">
            <xm:f>'別紙④-1_ﾌﾘｶﾞﾅ'!$AB$176&gt;0</xm:f>
            <x14:dxf>
              <fill>
                <patternFill>
                  <bgColor rgb="FFFF0000"/>
                </patternFill>
              </fill>
            </x14:dxf>
          </x14:cfRule>
          <xm:sqref>H29</xm:sqref>
        </x14:conditionalFormatting>
        <x14:conditionalFormatting xmlns:xm="http://schemas.microsoft.com/office/excel/2006/main">
          <x14:cfRule type="expression" priority="135" id="{00000000-000E-0000-0700-000086000000}">
            <xm:f>'別紙④-1_ﾌﾘｶﾞﾅ'!$AJ$176&gt;0</xm:f>
            <x14:dxf>
              <fill>
                <patternFill>
                  <bgColor rgb="FFFF0000"/>
                </patternFill>
              </fill>
            </x14:dxf>
          </x14:cfRule>
          <xm:sqref>H30</xm:sqref>
        </x14:conditionalFormatting>
        <x14:conditionalFormatting xmlns:xm="http://schemas.microsoft.com/office/excel/2006/main">
          <x14:cfRule type="expression" priority="133" id="{00000000-000E-0000-0700-000084000000}">
            <xm:f>'別紙④-1_ﾌﾘｶﾞﾅ'!$H$211&gt;0</xm:f>
            <x14:dxf>
              <fill>
                <patternFill>
                  <bgColor rgb="FFFF0000"/>
                </patternFill>
              </fill>
            </x14:dxf>
          </x14:cfRule>
          <xm:sqref>H31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928"/>
  <sheetViews>
    <sheetView zoomScale="85" zoomScaleNormal="85" workbookViewId="0">
      <selection activeCell="D2" sqref="D2"/>
    </sheetView>
  </sheetViews>
  <sheetFormatPr defaultColWidth="12.6640625" defaultRowHeight="15" customHeight="1"/>
  <cols>
    <col min="1" max="24" width="8.6640625" style="175" customWidth="1"/>
    <col min="25" max="36" width="8.6640625" style="188" customWidth="1"/>
    <col min="37" max="40" width="8.6640625" style="175" customWidth="1"/>
    <col min="41" max="41" width="7" style="175" customWidth="1"/>
    <col min="42" max="52" width="8.6640625" style="175" customWidth="1"/>
    <col min="53" max="16384" width="12.6640625" style="175"/>
  </cols>
  <sheetData>
    <row r="1" spans="1:40" ht="13.5" customHeight="1">
      <c r="A1" s="182" t="s">
        <v>1011</v>
      </c>
      <c r="B1" s="182" t="s">
        <v>1012</v>
      </c>
      <c r="C1" s="182" t="s">
        <v>856</v>
      </c>
      <c r="D1" s="182" t="s">
        <v>857</v>
      </c>
      <c r="E1" s="182" t="s">
        <v>1013</v>
      </c>
      <c r="F1" s="182" t="s">
        <v>740</v>
      </c>
      <c r="G1" s="182" t="s">
        <v>858</v>
      </c>
      <c r="H1" s="182" t="s">
        <v>859</v>
      </c>
      <c r="I1" s="182" t="s">
        <v>1014</v>
      </c>
      <c r="J1" s="182" t="s">
        <v>742</v>
      </c>
      <c r="K1" s="182" t="s">
        <v>860</v>
      </c>
      <c r="L1" s="182" t="s">
        <v>861</v>
      </c>
      <c r="M1" s="182" t="s">
        <v>1015</v>
      </c>
      <c r="N1" s="182" t="s">
        <v>744</v>
      </c>
      <c r="O1" s="182" t="s">
        <v>862</v>
      </c>
      <c r="P1" s="182" t="s">
        <v>863</v>
      </c>
      <c r="Q1" s="182" t="s">
        <v>1016</v>
      </c>
      <c r="R1" s="182" t="s">
        <v>746</v>
      </c>
      <c r="S1" s="182" t="s">
        <v>864</v>
      </c>
      <c r="T1" s="182" t="s">
        <v>865</v>
      </c>
      <c r="U1" s="182" t="s">
        <v>747</v>
      </c>
      <c r="V1" s="182" t="s">
        <v>748</v>
      </c>
      <c r="W1" s="182" t="s">
        <v>866</v>
      </c>
      <c r="X1" s="182" t="s">
        <v>867</v>
      </c>
      <c r="Y1" s="183" t="s">
        <v>749</v>
      </c>
      <c r="Z1" s="183" t="s">
        <v>750</v>
      </c>
      <c r="AA1" s="183" t="s">
        <v>868</v>
      </c>
      <c r="AB1" s="183" t="s">
        <v>869</v>
      </c>
      <c r="AC1" s="183" t="s">
        <v>751</v>
      </c>
      <c r="AD1" s="183" t="s">
        <v>752</v>
      </c>
      <c r="AE1" s="183" t="s">
        <v>870</v>
      </c>
      <c r="AF1" s="183" t="s">
        <v>871</v>
      </c>
      <c r="AG1" s="183" t="s">
        <v>753</v>
      </c>
      <c r="AH1" s="183" t="s">
        <v>754</v>
      </c>
      <c r="AI1" s="183" t="s">
        <v>872</v>
      </c>
      <c r="AJ1" s="183" t="s">
        <v>873</v>
      </c>
      <c r="AL1" s="209" t="s">
        <v>613</v>
      </c>
      <c r="AM1" s="209" t="s">
        <v>614</v>
      </c>
      <c r="AN1" s="209">
        <f>IFERROR(CODE(AL1),"")</f>
        <v>97</v>
      </c>
    </row>
    <row r="2" spans="1:40" ht="13.5" customHeight="1">
      <c r="A2" s="209" t="str">
        <f>+LEFT(別紙④!G12,1)</f>
        <v/>
      </c>
      <c r="B2" s="209" t="str">
        <f>IFERROR((VLOOKUP(A2,#REF!,2,FALSE)),"")</f>
        <v/>
      </c>
      <c r="C2" s="176" t="str">
        <f>IFERROR(CODE(A2),"")</f>
        <v/>
      </c>
      <c r="D2" s="176">
        <f>IF(C2="",0,IF(OR(AND(C2&lt;=122,C2&gt;=97),AND(C2&lt;=90,C2&gt;=65),AND(C2&lt;=57,C2&gt;=48),C2=45,C2=46,C2=64,C2=95,C2=36,C2=35),0,1))</f>
        <v>0</v>
      </c>
      <c r="E2" s="210" t="str">
        <f>+LEFT(別紙④!H12,1)</f>
        <v/>
      </c>
      <c r="F2" s="210" t="str">
        <f>IFERROR((VLOOKUP(E2,#REF!,2,FALSE)),"")</f>
        <v/>
      </c>
      <c r="G2" s="184" t="str">
        <f t="shared" ref="G2:G33" si="0">IFERROR(CODE(E2),"")</f>
        <v/>
      </c>
      <c r="H2" s="184">
        <f>IF(G2="",0,IF(OR(AND(G2&lt;=122,G2&gt;=97),AND(G2&lt;=90,G2&gt;=65),AND(G2&lt;=57,G2&gt;=48),G2=45,G2=46,G2=64,G2=95,G2=36,G2=35),0,1))</f>
        <v>0</v>
      </c>
      <c r="I2" s="209" t="str">
        <f>+LEFT(別紙④!G13,1)</f>
        <v/>
      </c>
      <c r="J2" s="209" t="str">
        <f>IFERROR((VLOOKUP(I2,#REF!,2,FALSE)),"")</f>
        <v/>
      </c>
      <c r="K2" s="176" t="str">
        <f t="shared" ref="K2:K33" si="1">IFERROR(CODE(I2),"")</f>
        <v/>
      </c>
      <c r="L2" s="176">
        <f>IF(K2="",0,IF(OR(AND(K2&lt;=122,K2&gt;=97),AND(K2&lt;=90,K2&gt;=65),AND(K2&lt;=57,K2&gt;=48),K2=45,K2=46,K2=64,K2=95,K2=36,K2=35),0,1))</f>
        <v>0</v>
      </c>
      <c r="M2" s="210" t="str">
        <f>+LEFT(別紙④!H13,1)</f>
        <v/>
      </c>
      <c r="N2" s="210" t="str">
        <f>IFERROR((VLOOKUP(M2,#REF!,2,FALSE)),"")</f>
        <v/>
      </c>
      <c r="O2" s="184" t="str">
        <f t="shared" ref="O2:O33" si="2">IFERROR(CODE(M2),"")</f>
        <v/>
      </c>
      <c r="P2" s="184">
        <f>IF(O2="",0,IF(OR(AND(O2&lt;=122,O2&gt;=97),AND(O2&lt;=90,O2&gt;=65),AND(O2&lt;=57,O2&gt;=48),O2=45,O2=46,O2=64,O2=95,O2=36,O2=35),0,1))</f>
        <v>0</v>
      </c>
      <c r="Q2" s="209" t="str">
        <f>+LEFT(別紙④!G14,1)</f>
        <v/>
      </c>
      <c r="R2" s="209" t="str">
        <f>IFERROR((VLOOKUP(Q2,#REF!,2,FALSE)),"")</f>
        <v/>
      </c>
      <c r="S2" s="176" t="str">
        <f t="shared" ref="S2:S33" si="3">IFERROR(CODE(Q2),"")</f>
        <v/>
      </c>
      <c r="T2" s="176">
        <f>IF(S2="",0,IF(OR(AND(S2&lt;=122,S2&gt;=97),AND(S2&lt;=90,S2&gt;=65),AND(S2&lt;=57,S2&gt;=48),S2=45,S2=46,S2=64,S2=95,S2=36,S2=35),0,1))</f>
        <v>0</v>
      </c>
      <c r="U2" s="210" t="str">
        <f>+LEFT(別紙④!H14,1)</f>
        <v/>
      </c>
      <c r="V2" s="210" t="str">
        <f>IFERROR((VLOOKUP(U2,#REF!,2,FALSE)),"")</f>
        <v/>
      </c>
      <c r="W2" s="184" t="str">
        <f t="shared" ref="W2:W33" si="4">IFERROR(CODE(U2),"")</f>
        <v/>
      </c>
      <c r="X2" s="184">
        <f>IF(W2="",0,IF(OR(AND(W2&lt;=122,W2&gt;=97),AND(W2&lt;=90,W2&gt;=65),AND(W2&lt;=57,W2&gt;=48),W2=45,W2=46,W2=64,W2=95,W2=36,W2=35),0,1))</f>
        <v>0</v>
      </c>
      <c r="Y2" s="209" t="str">
        <f>+LEFT(別紙④!G15,1)</f>
        <v/>
      </c>
      <c r="Z2" s="209" t="str">
        <f>IFERROR((VLOOKUP(Y2,#REF!,2,FALSE)),"")</f>
        <v/>
      </c>
      <c r="AA2" s="176" t="str">
        <f t="shared" ref="AA2:AA33" si="5">IFERROR(CODE(Y2),"")</f>
        <v/>
      </c>
      <c r="AB2" s="176">
        <f>IF(AA2="",0,IF(OR(AND(AA2&lt;=122,AA2&gt;=97),AND(AA2&lt;=90,AA2&gt;=65),AND(AA2&lt;=57,AA2&gt;=48),AA2=45,AA2=46,AA2=64,AA2=95,AA2=36,AA2=35),0,1))</f>
        <v>0</v>
      </c>
      <c r="AC2" s="210" t="str">
        <f>+LEFT(別紙④!H15,1)</f>
        <v/>
      </c>
      <c r="AD2" s="210" t="str">
        <f>IFERROR((VLOOKUP(AC2,#REF!,2,FALSE)),"")</f>
        <v/>
      </c>
      <c r="AE2" s="184" t="str">
        <f t="shared" ref="AE2:AE33" si="6">IFERROR(CODE(AC2),"")</f>
        <v/>
      </c>
      <c r="AF2" s="184">
        <f>IF(AE2="",0,IF(OR(AND(AE2&lt;=122,AE2&gt;=97),AND(AE2&lt;=90,AE2&gt;=65),AND(AE2&lt;=57,AE2&gt;=48),AE2=45,AE2=46,AE2=64,AE2=95,AE2=36,AE2=35),0,1))</f>
        <v>0</v>
      </c>
      <c r="AG2" s="209" t="str">
        <f>+LEFT(別紙④!G16,1)</f>
        <v/>
      </c>
      <c r="AH2" s="209" t="str">
        <f>IFERROR((VLOOKUP(AG2,#REF!,2,FALSE)),"")</f>
        <v/>
      </c>
      <c r="AI2" s="176" t="str">
        <f t="shared" ref="AI2:AI33" si="7">IFERROR(CODE(AG2),"")</f>
        <v/>
      </c>
      <c r="AJ2" s="176">
        <f>IF(AI2="",0,IF(OR(AND(AI2&lt;=122,AI2&gt;=97),AND(AI2&lt;=90,AI2&gt;=65),AND(AI2&lt;=57,AI2&gt;=48),AI2=45,AI2=46,AI2=64,AI2=95,AI2=36,AI2=35),0,1))</f>
        <v>0</v>
      </c>
      <c r="AL2" s="209" t="s">
        <v>615</v>
      </c>
      <c r="AM2" s="209" t="s">
        <v>616</v>
      </c>
      <c r="AN2" s="209">
        <f t="shared" ref="AN2:AN43" si="8">IFERROR(CODE(AL2),"")</f>
        <v>98</v>
      </c>
    </row>
    <row r="3" spans="1:40" ht="13.5" customHeight="1">
      <c r="A3" s="209" t="str">
        <f>+MID(別紙④!G12,2,1)</f>
        <v/>
      </c>
      <c r="B3" s="209" t="str">
        <f>IFERROR((VLOOKUP(A3,#REF!,2,FALSE)),"")</f>
        <v/>
      </c>
      <c r="C3" s="176" t="str">
        <f t="shared" ref="C3:C33" si="9">IFERROR(CODE(A3),"")</f>
        <v/>
      </c>
      <c r="D3" s="176">
        <f t="shared" ref="D3:D33" si="10">IF(C3="",0,IF(OR(AND(C3&lt;=122,C3&gt;=97),AND(C3&lt;=90,C3&gt;=65),AND(C3&lt;=57,C3&gt;=48),C3=45,C3=46,C3=64,C3=95,C3=36,C3=35),0,1))</f>
        <v>0</v>
      </c>
      <c r="E3" s="210" t="str">
        <f>+MID(別紙④!H12,2,1)</f>
        <v/>
      </c>
      <c r="F3" s="210" t="str">
        <f>IFERROR((VLOOKUP(E3,#REF!,2,FALSE)),"")</f>
        <v/>
      </c>
      <c r="G3" s="184" t="str">
        <f t="shared" si="0"/>
        <v/>
      </c>
      <c r="H3" s="184">
        <f>IF(G3="",0,IF(OR(AND(G3&lt;=122,G3&gt;=97),AND(G3&lt;=90,G3&gt;=65),AND(G3&lt;=57,G3&gt;=48),G3=45,G3=46,G3=64,G3=95,G3=36,G3=35),0,1))</f>
        <v>0</v>
      </c>
      <c r="I3" s="209" t="str">
        <f>+MID(別紙④!G13,2,1)</f>
        <v/>
      </c>
      <c r="J3" s="209" t="str">
        <f>IFERROR((VLOOKUP(I3,#REF!,2,FALSE)),"")</f>
        <v/>
      </c>
      <c r="K3" s="176" t="str">
        <f t="shared" si="1"/>
        <v/>
      </c>
      <c r="L3" s="176">
        <f>IF(K3="",0,IF(OR(AND(K3&lt;=122,K3&gt;=97),AND(K3&lt;=90,K3&gt;=65),AND(K3&lt;=57,K3&gt;=48),K3=45,K3=46,K3=64,K3=95,K3=36,K3=35),0,1))</f>
        <v>0</v>
      </c>
      <c r="M3" s="210" t="str">
        <f>+MID(別紙④!H13,2,1)</f>
        <v/>
      </c>
      <c r="N3" s="210" t="str">
        <f>IFERROR((VLOOKUP(M3,#REF!,2,FALSE)),"")</f>
        <v/>
      </c>
      <c r="O3" s="184" t="str">
        <f t="shared" si="2"/>
        <v/>
      </c>
      <c r="P3" s="184">
        <f>IF(O3="",0,IF(OR(AND(O3&lt;=122,O3&gt;=97),AND(O3&lt;=90,O3&gt;=65),AND(O3&lt;=57,O3&gt;=48),O3=45,O3=46,O3=64,O3=95,O3=36,O3=35),0,1))</f>
        <v>0</v>
      </c>
      <c r="Q3" s="209" t="str">
        <f>+MID(別紙④!G14,2,1)</f>
        <v/>
      </c>
      <c r="R3" s="209" t="str">
        <f>IFERROR((VLOOKUP(Q3,#REF!,2,FALSE)),"")</f>
        <v/>
      </c>
      <c r="S3" s="176" t="str">
        <f t="shared" si="3"/>
        <v/>
      </c>
      <c r="T3" s="176">
        <f>IF(S3="",0,IF(OR(AND(S3&lt;=122,S3&gt;=97),AND(S3&lt;=90,S3&gt;=65),AND(S3&lt;=57,S3&gt;=48),S3=45,S3=46,S3=64,S3=95,S3=36,S3=35),0,1))</f>
        <v>0</v>
      </c>
      <c r="U3" s="210" t="str">
        <f>+MID(別紙④!H14,2,1)</f>
        <v/>
      </c>
      <c r="V3" s="210" t="str">
        <f>IFERROR((VLOOKUP(U3,#REF!,2,FALSE)),"")</f>
        <v/>
      </c>
      <c r="W3" s="184" t="str">
        <f t="shared" si="4"/>
        <v/>
      </c>
      <c r="X3" s="184">
        <f>IF(W3="",0,IF(OR(AND(W3&lt;=122,W3&gt;=97),AND(W3&lt;=90,W3&gt;=65),AND(W3&lt;=57,W3&gt;=48),W3=45,W3=46,W3=64,W3=95,W3=36,W3=35),0,1))</f>
        <v>0</v>
      </c>
      <c r="Y3" s="209" t="str">
        <f>+MID(別紙④!G15,2,1)</f>
        <v/>
      </c>
      <c r="Z3" s="209" t="str">
        <f>IFERROR((VLOOKUP(Y3,#REF!,2,FALSE)),"")</f>
        <v/>
      </c>
      <c r="AA3" s="176" t="str">
        <f t="shared" si="5"/>
        <v/>
      </c>
      <c r="AB3" s="176">
        <f>IF(AA3="",0,IF(OR(AND(AA3&lt;=122,AA3&gt;=97),AND(AA3&lt;=90,AA3&gt;=65),AND(AA3&lt;=57,AA3&gt;=48),AA3=45,AA3=46,AA3=64,AA3=95,AA3=36,AA3=35),0,1))</f>
        <v>0</v>
      </c>
      <c r="AC3" s="210" t="str">
        <f>+MID(別紙④!H15,2,1)</f>
        <v/>
      </c>
      <c r="AD3" s="210" t="str">
        <f>IFERROR((VLOOKUP(AC3,#REF!,2,FALSE)),"")</f>
        <v/>
      </c>
      <c r="AE3" s="184" t="str">
        <f t="shared" si="6"/>
        <v/>
      </c>
      <c r="AF3" s="184">
        <f>IF(AE3="",0,IF(OR(AND(AE3&lt;=122,AE3&gt;=97),AND(AE3&lt;=90,AE3&gt;=65),AND(AE3&lt;=57,AE3&gt;=48),AE3=45,AE3=46,AE3=64,AE3=95,AE3=36,AE3=35),0,1))</f>
        <v>0</v>
      </c>
      <c r="AG3" s="209" t="str">
        <f>+MID(別紙④!G16,2,1)</f>
        <v/>
      </c>
      <c r="AH3" s="209" t="str">
        <f>IFERROR((VLOOKUP(AG3,#REF!,2,FALSE)),"")</f>
        <v/>
      </c>
      <c r="AI3" s="176" t="str">
        <f t="shared" si="7"/>
        <v/>
      </c>
      <c r="AJ3" s="176">
        <f>IF(AI3="",0,IF(OR(AND(AI3&lt;=122,AI3&gt;=97),AND(AI3&lt;=90,AI3&gt;=65),AND(AI3&lt;=57,AI3&gt;=48),AI3=45,AI3=46,AI3=64,AI3=95,AI3=36,AI3=35),0,1))</f>
        <v>0</v>
      </c>
      <c r="AL3" s="209" t="s">
        <v>617</v>
      </c>
      <c r="AM3" s="209" t="s">
        <v>618</v>
      </c>
      <c r="AN3" s="209">
        <f t="shared" si="8"/>
        <v>99</v>
      </c>
    </row>
    <row r="4" spans="1:40" ht="13.5" customHeight="1">
      <c r="A4" s="209" t="str">
        <f>+MID(別紙④!G12,3,1)</f>
        <v/>
      </c>
      <c r="B4" s="209" t="str">
        <f>IFERROR((VLOOKUP(A4,#REF!,2,FALSE)),"")</f>
        <v/>
      </c>
      <c r="C4" s="176" t="str">
        <f t="shared" si="9"/>
        <v/>
      </c>
      <c r="D4" s="176">
        <f t="shared" si="10"/>
        <v>0</v>
      </c>
      <c r="E4" s="210" t="str">
        <f>+MID(別紙④!H12,3,1)</f>
        <v/>
      </c>
      <c r="F4" s="210" t="str">
        <f>IFERROR((VLOOKUP(E4,#REF!,2,FALSE)),"")</f>
        <v/>
      </c>
      <c r="G4" s="184" t="str">
        <f t="shared" si="0"/>
        <v/>
      </c>
      <c r="H4" s="184">
        <f t="shared" ref="H4:H33" si="11">IF(G4="",0,IF(OR(AND(G4&lt;=122,G4&gt;=97),AND(G4&lt;=90,G4&gt;=65),AND(G4&lt;=57,G4&gt;=48),G4=45,G4=46,G4=64,G4=95,G4=36,G4=35),0,1))</f>
        <v>0</v>
      </c>
      <c r="I4" s="209" t="str">
        <f>+MID(別紙④!G13,3,1)</f>
        <v/>
      </c>
      <c r="J4" s="209" t="str">
        <f>IFERROR((VLOOKUP(I4,#REF!,2,FALSE)),"")</f>
        <v/>
      </c>
      <c r="K4" s="176" t="str">
        <f t="shared" si="1"/>
        <v/>
      </c>
      <c r="L4" s="176">
        <f t="shared" ref="L4:L33" si="12">IF(K4="",0,IF(OR(AND(K4&lt;=122,K4&gt;=97),AND(K4&lt;=90,K4&gt;=65),AND(K4&lt;=57,K4&gt;=48),K4=45,K4=46,K4=64,K4=95,K4=36,K4=35),0,1))</f>
        <v>0</v>
      </c>
      <c r="M4" s="210" t="str">
        <f>+MID(別紙④!H13,3,1)</f>
        <v/>
      </c>
      <c r="N4" s="210" t="str">
        <f>IFERROR((VLOOKUP(M4,#REF!,2,FALSE)),"")</f>
        <v/>
      </c>
      <c r="O4" s="184" t="str">
        <f t="shared" si="2"/>
        <v/>
      </c>
      <c r="P4" s="184">
        <f t="shared" ref="P4:P33" si="13">IF(O4="",0,IF(OR(AND(O4&lt;=122,O4&gt;=97),AND(O4&lt;=90,O4&gt;=65),AND(O4&lt;=57,O4&gt;=48),O4=45,O4=46,O4=64,O4=95,O4=36,O4=35),0,1))</f>
        <v>0</v>
      </c>
      <c r="Q4" s="209" t="str">
        <f>+MID(別紙④!G14,3,1)</f>
        <v/>
      </c>
      <c r="R4" s="209" t="str">
        <f>IFERROR((VLOOKUP(Q4,#REF!,2,FALSE)),"")</f>
        <v/>
      </c>
      <c r="S4" s="176" t="str">
        <f t="shared" si="3"/>
        <v/>
      </c>
      <c r="T4" s="176">
        <f t="shared" ref="T4:T33" si="14">IF(S4="",0,IF(OR(AND(S4&lt;=122,S4&gt;=97),AND(S4&lt;=90,S4&gt;=65),AND(S4&lt;=57,S4&gt;=48),S4=45,S4=46,S4=64,S4=95,S4=36,S4=35),0,1))</f>
        <v>0</v>
      </c>
      <c r="U4" s="210" t="str">
        <f>+MID(別紙④!H14,3,1)</f>
        <v/>
      </c>
      <c r="V4" s="210" t="str">
        <f>IFERROR((VLOOKUP(U4,#REF!,2,FALSE)),"")</f>
        <v/>
      </c>
      <c r="W4" s="184" t="str">
        <f t="shared" si="4"/>
        <v/>
      </c>
      <c r="X4" s="184">
        <f t="shared" ref="X4:X33" si="15">IF(W4="",0,IF(OR(AND(W4&lt;=122,W4&gt;=97),AND(W4&lt;=90,W4&gt;=65),AND(W4&lt;=57,W4&gt;=48),W4=45,W4=46,W4=64,W4=95,W4=36,W4=35),0,1))</f>
        <v>0</v>
      </c>
      <c r="Y4" s="209" t="str">
        <f>+MID(別紙④!G15,3,1)</f>
        <v/>
      </c>
      <c r="Z4" s="209" t="str">
        <f>IFERROR((VLOOKUP(Y4,#REF!,2,FALSE)),"")</f>
        <v/>
      </c>
      <c r="AA4" s="176" t="str">
        <f t="shared" si="5"/>
        <v/>
      </c>
      <c r="AB4" s="176">
        <f t="shared" ref="AB4:AB33" si="16">IF(AA4="",0,IF(OR(AND(AA4&lt;=122,AA4&gt;=97),AND(AA4&lt;=90,AA4&gt;=65),AND(AA4&lt;=57,AA4&gt;=48),AA4=45,AA4=46,AA4=64,AA4=95,AA4=36,AA4=35),0,1))</f>
        <v>0</v>
      </c>
      <c r="AC4" s="210" t="str">
        <f>+MID(別紙④!H15,3,1)</f>
        <v/>
      </c>
      <c r="AD4" s="210" t="str">
        <f>IFERROR((VLOOKUP(AC4,#REF!,2,FALSE)),"")</f>
        <v/>
      </c>
      <c r="AE4" s="184" t="str">
        <f t="shared" si="6"/>
        <v/>
      </c>
      <c r="AF4" s="184">
        <f t="shared" ref="AF4:AF33" si="17">IF(AE4="",0,IF(OR(AND(AE4&lt;=122,AE4&gt;=97),AND(AE4&lt;=90,AE4&gt;=65),AND(AE4&lt;=57,AE4&gt;=48),AE4=45,AE4=46,AE4=64,AE4=95,AE4=36,AE4=35),0,1))</f>
        <v>0</v>
      </c>
      <c r="AG4" s="209" t="str">
        <f>+MID(別紙④!G16,3,1)</f>
        <v/>
      </c>
      <c r="AH4" s="209" t="str">
        <f>IFERROR((VLOOKUP(AG4,#REF!,2,FALSE)),"")</f>
        <v/>
      </c>
      <c r="AI4" s="176" t="str">
        <f t="shared" si="7"/>
        <v/>
      </c>
      <c r="AJ4" s="176">
        <f t="shared" ref="AJ4:AJ33" si="18">IF(AI4="",0,IF(OR(AND(AI4&lt;=122,AI4&gt;=97),AND(AI4&lt;=90,AI4&gt;=65),AND(AI4&lt;=57,AI4&gt;=48),AI4=45,AI4=46,AI4=64,AI4=95,AI4=36,AI4=35),0,1))</f>
        <v>0</v>
      </c>
      <c r="AL4" s="209" t="s">
        <v>619</v>
      </c>
      <c r="AM4" s="209" t="s">
        <v>620</v>
      </c>
      <c r="AN4" s="209">
        <f t="shared" si="8"/>
        <v>100</v>
      </c>
    </row>
    <row r="5" spans="1:40" ht="13.5" customHeight="1">
      <c r="A5" s="209" t="str">
        <f>+MID(別紙④!G12,4,1)</f>
        <v/>
      </c>
      <c r="B5" s="209" t="str">
        <f>IFERROR((VLOOKUP(A5,#REF!,2,FALSE)),"")</f>
        <v/>
      </c>
      <c r="C5" s="176" t="str">
        <f t="shared" si="9"/>
        <v/>
      </c>
      <c r="D5" s="176">
        <f t="shared" si="10"/>
        <v>0</v>
      </c>
      <c r="E5" s="210" t="str">
        <f>+MID(別紙④!H12,4,1)</f>
        <v/>
      </c>
      <c r="F5" s="210" t="str">
        <f>IFERROR((VLOOKUP(E5,#REF!,2,FALSE)),"")</f>
        <v/>
      </c>
      <c r="G5" s="184" t="str">
        <f t="shared" si="0"/>
        <v/>
      </c>
      <c r="H5" s="184">
        <f t="shared" si="11"/>
        <v>0</v>
      </c>
      <c r="I5" s="209" t="str">
        <f>+MID(別紙④!G13,4,1)</f>
        <v/>
      </c>
      <c r="J5" s="209" t="str">
        <f>IFERROR((VLOOKUP(I5,#REF!,2,FALSE)),"")</f>
        <v/>
      </c>
      <c r="K5" s="176" t="str">
        <f t="shared" si="1"/>
        <v/>
      </c>
      <c r="L5" s="176">
        <f t="shared" si="12"/>
        <v>0</v>
      </c>
      <c r="M5" s="210" t="str">
        <f>+MID(別紙④!H13,4,1)</f>
        <v/>
      </c>
      <c r="N5" s="210" t="str">
        <f>IFERROR((VLOOKUP(M5,#REF!,2,FALSE)),"")</f>
        <v/>
      </c>
      <c r="O5" s="184" t="str">
        <f t="shared" si="2"/>
        <v/>
      </c>
      <c r="P5" s="184">
        <f t="shared" si="13"/>
        <v>0</v>
      </c>
      <c r="Q5" s="209" t="str">
        <f>+MID(別紙④!G14,4,1)</f>
        <v/>
      </c>
      <c r="R5" s="209" t="str">
        <f>IFERROR((VLOOKUP(Q5,#REF!,2,FALSE)),"")</f>
        <v/>
      </c>
      <c r="S5" s="176" t="str">
        <f t="shared" si="3"/>
        <v/>
      </c>
      <c r="T5" s="176">
        <f t="shared" si="14"/>
        <v>0</v>
      </c>
      <c r="U5" s="210" t="str">
        <f>+MID(別紙④!H14,4,1)</f>
        <v/>
      </c>
      <c r="V5" s="210" t="str">
        <f>IFERROR((VLOOKUP(U5,#REF!,2,FALSE)),"")</f>
        <v/>
      </c>
      <c r="W5" s="184" t="str">
        <f t="shared" si="4"/>
        <v/>
      </c>
      <c r="X5" s="184">
        <f t="shared" si="15"/>
        <v>0</v>
      </c>
      <c r="Y5" s="209" t="str">
        <f>+MID(別紙④!G15,4,1)</f>
        <v/>
      </c>
      <c r="Z5" s="209" t="str">
        <f>IFERROR((VLOOKUP(Y5,#REF!,2,FALSE)),"")</f>
        <v/>
      </c>
      <c r="AA5" s="176" t="str">
        <f t="shared" si="5"/>
        <v/>
      </c>
      <c r="AB5" s="176">
        <f t="shared" si="16"/>
        <v>0</v>
      </c>
      <c r="AC5" s="210" t="str">
        <f>+MID(別紙④!H15,4,1)</f>
        <v/>
      </c>
      <c r="AD5" s="210" t="str">
        <f>IFERROR((VLOOKUP(AC5,#REF!,2,FALSE)),"")</f>
        <v/>
      </c>
      <c r="AE5" s="184" t="str">
        <f t="shared" si="6"/>
        <v/>
      </c>
      <c r="AF5" s="184">
        <f t="shared" si="17"/>
        <v>0</v>
      </c>
      <c r="AG5" s="209" t="str">
        <f>+MID(別紙④!G16,4,1)</f>
        <v/>
      </c>
      <c r="AH5" s="209" t="str">
        <f>IFERROR((VLOOKUP(AG5,#REF!,2,FALSE)),"")</f>
        <v/>
      </c>
      <c r="AI5" s="176" t="str">
        <f t="shared" si="7"/>
        <v/>
      </c>
      <c r="AJ5" s="176">
        <f t="shared" si="18"/>
        <v>0</v>
      </c>
      <c r="AL5" s="209" t="s">
        <v>621</v>
      </c>
      <c r="AM5" s="209" t="s">
        <v>622</v>
      </c>
      <c r="AN5" s="209">
        <f t="shared" si="8"/>
        <v>101</v>
      </c>
    </row>
    <row r="6" spans="1:40" ht="13.5" customHeight="1">
      <c r="A6" s="209" t="str">
        <f>+MID(別紙④!G12,5,1)</f>
        <v/>
      </c>
      <c r="B6" s="209" t="str">
        <f>IFERROR((VLOOKUP(A6,#REF!,2,FALSE)),"")</f>
        <v/>
      </c>
      <c r="C6" s="176" t="str">
        <f t="shared" si="9"/>
        <v/>
      </c>
      <c r="D6" s="176">
        <f t="shared" si="10"/>
        <v>0</v>
      </c>
      <c r="E6" s="210" t="str">
        <f>+MID(別紙④!H12,5,1)</f>
        <v/>
      </c>
      <c r="F6" s="210" t="str">
        <f>IFERROR((VLOOKUP(E6,#REF!,2,FALSE)),"")</f>
        <v/>
      </c>
      <c r="G6" s="184" t="str">
        <f t="shared" si="0"/>
        <v/>
      </c>
      <c r="H6" s="184">
        <f t="shared" si="11"/>
        <v>0</v>
      </c>
      <c r="I6" s="209" t="str">
        <f>+MID(別紙④!G13,5,1)</f>
        <v/>
      </c>
      <c r="J6" s="209" t="str">
        <f>IFERROR((VLOOKUP(I6,#REF!,2,FALSE)),"")</f>
        <v/>
      </c>
      <c r="K6" s="176" t="str">
        <f t="shared" si="1"/>
        <v/>
      </c>
      <c r="L6" s="176">
        <f t="shared" si="12"/>
        <v>0</v>
      </c>
      <c r="M6" s="210" t="str">
        <f>+MID(別紙④!H13,5,1)</f>
        <v/>
      </c>
      <c r="N6" s="210" t="str">
        <f>IFERROR((VLOOKUP(M6,#REF!,2,FALSE)),"")</f>
        <v/>
      </c>
      <c r="O6" s="184" t="str">
        <f t="shared" si="2"/>
        <v/>
      </c>
      <c r="P6" s="184">
        <f t="shared" si="13"/>
        <v>0</v>
      </c>
      <c r="Q6" s="209" t="str">
        <f>+MID(別紙④!G14,5,1)</f>
        <v/>
      </c>
      <c r="R6" s="209" t="str">
        <f>IFERROR((VLOOKUP(Q6,#REF!,2,FALSE)),"")</f>
        <v/>
      </c>
      <c r="S6" s="176" t="str">
        <f t="shared" si="3"/>
        <v/>
      </c>
      <c r="T6" s="176">
        <f t="shared" si="14"/>
        <v>0</v>
      </c>
      <c r="U6" s="210" t="str">
        <f>+MID(別紙④!H14,5,1)</f>
        <v/>
      </c>
      <c r="V6" s="210" t="str">
        <f>IFERROR((VLOOKUP(U6,#REF!,2,FALSE)),"")</f>
        <v/>
      </c>
      <c r="W6" s="184" t="str">
        <f t="shared" si="4"/>
        <v/>
      </c>
      <c r="X6" s="184">
        <f t="shared" si="15"/>
        <v>0</v>
      </c>
      <c r="Y6" s="209" t="str">
        <f>+MID(別紙④!G15,5,1)</f>
        <v/>
      </c>
      <c r="Z6" s="209" t="str">
        <f>IFERROR((VLOOKUP(Y6,#REF!,2,FALSE)),"")</f>
        <v/>
      </c>
      <c r="AA6" s="176" t="str">
        <f t="shared" si="5"/>
        <v/>
      </c>
      <c r="AB6" s="176">
        <f t="shared" si="16"/>
        <v>0</v>
      </c>
      <c r="AC6" s="210" t="str">
        <f>+MID(別紙④!H15,5,1)</f>
        <v/>
      </c>
      <c r="AD6" s="210" t="str">
        <f>IFERROR((VLOOKUP(AC6,#REF!,2,FALSE)),"")</f>
        <v/>
      </c>
      <c r="AE6" s="184" t="str">
        <f t="shared" si="6"/>
        <v/>
      </c>
      <c r="AF6" s="184">
        <f t="shared" si="17"/>
        <v>0</v>
      </c>
      <c r="AG6" s="209" t="str">
        <f>+MID(別紙④!G16,5,1)</f>
        <v/>
      </c>
      <c r="AH6" s="209" t="str">
        <f>IFERROR((VLOOKUP(AG6,#REF!,2,FALSE)),"")</f>
        <v/>
      </c>
      <c r="AI6" s="176" t="str">
        <f t="shared" si="7"/>
        <v/>
      </c>
      <c r="AJ6" s="176">
        <f t="shared" si="18"/>
        <v>0</v>
      </c>
      <c r="AL6" s="209" t="s">
        <v>623</v>
      </c>
      <c r="AM6" s="209" t="s">
        <v>624</v>
      </c>
      <c r="AN6" s="209">
        <f t="shared" si="8"/>
        <v>102</v>
      </c>
    </row>
    <row r="7" spans="1:40" ht="13.5" customHeight="1">
      <c r="A7" s="209" t="str">
        <f>+MID(別紙④!G12,6,1)</f>
        <v/>
      </c>
      <c r="B7" s="209" t="str">
        <f>IFERROR((VLOOKUP(A7,#REF!,2,FALSE)),"")</f>
        <v/>
      </c>
      <c r="C7" s="176" t="str">
        <f t="shared" si="9"/>
        <v/>
      </c>
      <c r="D7" s="176">
        <f t="shared" si="10"/>
        <v>0</v>
      </c>
      <c r="E7" s="210" t="str">
        <f>+MID(別紙④!H12,6,1)</f>
        <v/>
      </c>
      <c r="F7" s="210" t="str">
        <f>IFERROR((VLOOKUP(E7,#REF!,2,FALSE)),"")</f>
        <v/>
      </c>
      <c r="G7" s="184" t="str">
        <f t="shared" si="0"/>
        <v/>
      </c>
      <c r="H7" s="184">
        <f t="shared" si="11"/>
        <v>0</v>
      </c>
      <c r="I7" s="209" t="str">
        <f>+MID(別紙④!G13,6,1)</f>
        <v/>
      </c>
      <c r="J7" s="209" t="str">
        <f>IFERROR((VLOOKUP(I7,#REF!,2,FALSE)),"")</f>
        <v/>
      </c>
      <c r="K7" s="176" t="str">
        <f t="shared" si="1"/>
        <v/>
      </c>
      <c r="L7" s="176">
        <f t="shared" si="12"/>
        <v>0</v>
      </c>
      <c r="M7" s="210" t="str">
        <f>+MID(別紙④!H13,6,1)</f>
        <v/>
      </c>
      <c r="N7" s="210" t="str">
        <f>IFERROR((VLOOKUP(M7,#REF!,2,FALSE)),"")</f>
        <v/>
      </c>
      <c r="O7" s="184" t="str">
        <f t="shared" si="2"/>
        <v/>
      </c>
      <c r="P7" s="184">
        <f t="shared" si="13"/>
        <v>0</v>
      </c>
      <c r="Q7" s="209" t="str">
        <f>+MID(別紙④!G14,6,1)</f>
        <v/>
      </c>
      <c r="R7" s="209" t="str">
        <f>IFERROR((VLOOKUP(Q7,#REF!,2,FALSE)),"")</f>
        <v/>
      </c>
      <c r="S7" s="176" t="str">
        <f t="shared" si="3"/>
        <v/>
      </c>
      <c r="T7" s="176">
        <f t="shared" si="14"/>
        <v>0</v>
      </c>
      <c r="U7" s="210" t="str">
        <f>+MID(別紙④!H14,6,1)</f>
        <v/>
      </c>
      <c r="V7" s="210" t="str">
        <f>IFERROR((VLOOKUP(U7,#REF!,2,FALSE)),"")</f>
        <v/>
      </c>
      <c r="W7" s="184" t="str">
        <f t="shared" si="4"/>
        <v/>
      </c>
      <c r="X7" s="184">
        <f t="shared" si="15"/>
        <v>0</v>
      </c>
      <c r="Y7" s="209" t="str">
        <f>+MID(別紙④!G15,6,1)</f>
        <v/>
      </c>
      <c r="Z7" s="209" t="str">
        <f>IFERROR((VLOOKUP(Y7,#REF!,2,FALSE)),"")</f>
        <v/>
      </c>
      <c r="AA7" s="176" t="str">
        <f t="shared" si="5"/>
        <v/>
      </c>
      <c r="AB7" s="176">
        <f t="shared" si="16"/>
        <v>0</v>
      </c>
      <c r="AC7" s="210" t="str">
        <f>+MID(別紙④!H15,6,1)</f>
        <v/>
      </c>
      <c r="AD7" s="210" t="str">
        <f>IFERROR((VLOOKUP(AC7,#REF!,2,FALSE)),"")</f>
        <v/>
      </c>
      <c r="AE7" s="184" t="str">
        <f t="shared" si="6"/>
        <v/>
      </c>
      <c r="AF7" s="184">
        <f t="shared" si="17"/>
        <v>0</v>
      </c>
      <c r="AG7" s="209" t="str">
        <f>+MID(別紙④!G16,6,1)</f>
        <v/>
      </c>
      <c r="AH7" s="209" t="str">
        <f>IFERROR((VLOOKUP(AG7,#REF!,2,FALSE)),"")</f>
        <v/>
      </c>
      <c r="AI7" s="176" t="str">
        <f t="shared" si="7"/>
        <v/>
      </c>
      <c r="AJ7" s="176">
        <f t="shared" si="18"/>
        <v>0</v>
      </c>
      <c r="AL7" s="209" t="s">
        <v>625</v>
      </c>
      <c r="AM7" s="209" t="s">
        <v>626</v>
      </c>
      <c r="AN7" s="209">
        <f t="shared" si="8"/>
        <v>103</v>
      </c>
    </row>
    <row r="8" spans="1:40" ht="13.5" customHeight="1">
      <c r="A8" s="209" t="str">
        <f>+MID(別紙④!G12,7,1)</f>
        <v/>
      </c>
      <c r="B8" s="209" t="str">
        <f>IFERROR((VLOOKUP(A8,#REF!,2,FALSE)),"")</f>
        <v/>
      </c>
      <c r="C8" s="176" t="str">
        <f t="shared" si="9"/>
        <v/>
      </c>
      <c r="D8" s="176">
        <f t="shared" si="10"/>
        <v>0</v>
      </c>
      <c r="E8" s="210" t="str">
        <f>+MID(別紙④!H12,7,1)</f>
        <v/>
      </c>
      <c r="F8" s="210" t="str">
        <f>IFERROR((VLOOKUP(E8,#REF!,2,FALSE)),"")</f>
        <v/>
      </c>
      <c r="G8" s="184" t="str">
        <f t="shared" si="0"/>
        <v/>
      </c>
      <c r="H8" s="184">
        <f t="shared" si="11"/>
        <v>0</v>
      </c>
      <c r="I8" s="209" t="str">
        <f>+MID(別紙④!G13,7,1)</f>
        <v/>
      </c>
      <c r="J8" s="209" t="str">
        <f>IFERROR((VLOOKUP(I8,#REF!,2,FALSE)),"")</f>
        <v/>
      </c>
      <c r="K8" s="176" t="str">
        <f t="shared" si="1"/>
        <v/>
      </c>
      <c r="L8" s="176">
        <f t="shared" si="12"/>
        <v>0</v>
      </c>
      <c r="M8" s="210" t="str">
        <f>+MID(別紙④!H13,7,1)</f>
        <v/>
      </c>
      <c r="N8" s="210" t="str">
        <f>IFERROR((VLOOKUP(M8,#REF!,2,FALSE)),"")</f>
        <v/>
      </c>
      <c r="O8" s="184" t="str">
        <f t="shared" si="2"/>
        <v/>
      </c>
      <c r="P8" s="184">
        <f t="shared" si="13"/>
        <v>0</v>
      </c>
      <c r="Q8" s="209" t="str">
        <f>+MID(別紙④!G14,7,1)</f>
        <v/>
      </c>
      <c r="R8" s="209" t="str">
        <f>IFERROR((VLOOKUP(Q8,#REF!,2,FALSE)),"")</f>
        <v/>
      </c>
      <c r="S8" s="176" t="str">
        <f t="shared" si="3"/>
        <v/>
      </c>
      <c r="T8" s="176">
        <f t="shared" si="14"/>
        <v>0</v>
      </c>
      <c r="U8" s="210" t="str">
        <f>+MID(別紙④!H14,7,1)</f>
        <v/>
      </c>
      <c r="V8" s="210" t="str">
        <f>IFERROR((VLOOKUP(U8,#REF!,2,FALSE)),"")</f>
        <v/>
      </c>
      <c r="W8" s="184" t="str">
        <f t="shared" si="4"/>
        <v/>
      </c>
      <c r="X8" s="184">
        <f t="shared" si="15"/>
        <v>0</v>
      </c>
      <c r="Y8" s="209" t="str">
        <f>+MID(別紙④!G15,7,1)</f>
        <v/>
      </c>
      <c r="Z8" s="209" t="str">
        <f>IFERROR((VLOOKUP(Y8,#REF!,2,FALSE)),"")</f>
        <v/>
      </c>
      <c r="AA8" s="176" t="str">
        <f t="shared" si="5"/>
        <v/>
      </c>
      <c r="AB8" s="176">
        <f t="shared" si="16"/>
        <v>0</v>
      </c>
      <c r="AC8" s="210" t="str">
        <f>+MID(別紙④!H15,7,1)</f>
        <v/>
      </c>
      <c r="AD8" s="210" t="str">
        <f>IFERROR((VLOOKUP(AC8,#REF!,2,FALSE)),"")</f>
        <v/>
      </c>
      <c r="AE8" s="184" t="str">
        <f t="shared" si="6"/>
        <v/>
      </c>
      <c r="AF8" s="184">
        <f t="shared" si="17"/>
        <v>0</v>
      </c>
      <c r="AG8" s="209" t="str">
        <f>+MID(別紙④!G16,7,1)</f>
        <v/>
      </c>
      <c r="AH8" s="209" t="str">
        <f>IFERROR((VLOOKUP(AG8,#REF!,2,FALSE)),"")</f>
        <v/>
      </c>
      <c r="AI8" s="176" t="str">
        <f t="shared" si="7"/>
        <v/>
      </c>
      <c r="AJ8" s="176">
        <f t="shared" si="18"/>
        <v>0</v>
      </c>
      <c r="AL8" s="209" t="s">
        <v>627</v>
      </c>
      <c r="AM8" s="209" t="s">
        <v>628</v>
      </c>
      <c r="AN8" s="209">
        <f t="shared" si="8"/>
        <v>104</v>
      </c>
    </row>
    <row r="9" spans="1:40" ht="13.5" customHeight="1">
      <c r="A9" s="209" t="str">
        <f>+MID(別紙④!G12,8,1)</f>
        <v/>
      </c>
      <c r="B9" s="209" t="str">
        <f>IFERROR((VLOOKUP(A9,#REF!,2,FALSE)),"")</f>
        <v/>
      </c>
      <c r="C9" s="176" t="str">
        <f t="shared" si="9"/>
        <v/>
      </c>
      <c r="D9" s="176">
        <f t="shared" si="10"/>
        <v>0</v>
      </c>
      <c r="E9" s="210" t="str">
        <f>+MID(別紙④!H12,8,1)</f>
        <v/>
      </c>
      <c r="F9" s="210" t="str">
        <f>IFERROR((VLOOKUP(E9,#REF!,2,FALSE)),"")</f>
        <v/>
      </c>
      <c r="G9" s="184" t="str">
        <f t="shared" si="0"/>
        <v/>
      </c>
      <c r="H9" s="184">
        <f t="shared" si="11"/>
        <v>0</v>
      </c>
      <c r="I9" s="209" t="str">
        <f>+MID(別紙④!G13,8,1)</f>
        <v/>
      </c>
      <c r="J9" s="209" t="str">
        <f>IFERROR((VLOOKUP(I9,#REF!,2,FALSE)),"")</f>
        <v/>
      </c>
      <c r="K9" s="176" t="str">
        <f t="shared" si="1"/>
        <v/>
      </c>
      <c r="L9" s="176">
        <f t="shared" si="12"/>
        <v>0</v>
      </c>
      <c r="M9" s="210" t="str">
        <f>+MID(別紙④!H13,8,1)</f>
        <v/>
      </c>
      <c r="N9" s="210" t="str">
        <f>IFERROR((VLOOKUP(M9,#REF!,2,FALSE)),"")</f>
        <v/>
      </c>
      <c r="O9" s="184" t="str">
        <f t="shared" si="2"/>
        <v/>
      </c>
      <c r="P9" s="184">
        <f t="shared" si="13"/>
        <v>0</v>
      </c>
      <c r="Q9" s="209" t="str">
        <f>+MID(別紙④!G14,8,1)</f>
        <v/>
      </c>
      <c r="R9" s="209" t="str">
        <f>IFERROR((VLOOKUP(Q9,#REF!,2,FALSE)),"")</f>
        <v/>
      </c>
      <c r="S9" s="176" t="str">
        <f t="shared" si="3"/>
        <v/>
      </c>
      <c r="T9" s="176">
        <f t="shared" si="14"/>
        <v>0</v>
      </c>
      <c r="U9" s="210" t="str">
        <f>+MID(別紙④!H14,8,1)</f>
        <v/>
      </c>
      <c r="V9" s="210" t="str">
        <f>IFERROR((VLOOKUP(U9,#REF!,2,FALSE)),"")</f>
        <v/>
      </c>
      <c r="W9" s="184" t="str">
        <f t="shared" si="4"/>
        <v/>
      </c>
      <c r="X9" s="184">
        <f t="shared" si="15"/>
        <v>0</v>
      </c>
      <c r="Y9" s="209" t="str">
        <f>+MID(別紙④!G15,8,1)</f>
        <v/>
      </c>
      <c r="Z9" s="209" t="str">
        <f>IFERROR((VLOOKUP(Y9,#REF!,2,FALSE)),"")</f>
        <v/>
      </c>
      <c r="AA9" s="176" t="str">
        <f t="shared" si="5"/>
        <v/>
      </c>
      <c r="AB9" s="176">
        <f t="shared" si="16"/>
        <v>0</v>
      </c>
      <c r="AC9" s="210" t="str">
        <f>+MID(別紙④!H15,8,1)</f>
        <v/>
      </c>
      <c r="AD9" s="210" t="str">
        <f>IFERROR((VLOOKUP(AC9,#REF!,2,FALSE)),"")</f>
        <v/>
      </c>
      <c r="AE9" s="184" t="str">
        <f t="shared" si="6"/>
        <v/>
      </c>
      <c r="AF9" s="184">
        <f t="shared" si="17"/>
        <v>0</v>
      </c>
      <c r="AG9" s="209" t="str">
        <f>+MID(別紙④!G16,8,1)</f>
        <v/>
      </c>
      <c r="AH9" s="209" t="str">
        <f>IFERROR((VLOOKUP(AG9,#REF!,2,FALSE)),"")</f>
        <v/>
      </c>
      <c r="AI9" s="176" t="str">
        <f t="shared" si="7"/>
        <v/>
      </c>
      <c r="AJ9" s="176">
        <f t="shared" si="18"/>
        <v>0</v>
      </c>
      <c r="AL9" s="209" t="s">
        <v>629</v>
      </c>
      <c r="AM9" s="209" t="s">
        <v>630</v>
      </c>
      <c r="AN9" s="209">
        <f t="shared" si="8"/>
        <v>105</v>
      </c>
    </row>
    <row r="10" spans="1:40" ht="13.5" customHeight="1">
      <c r="A10" s="209" t="str">
        <f>+MID(別紙④!G12,9,1)</f>
        <v/>
      </c>
      <c r="B10" s="209" t="str">
        <f>IFERROR((VLOOKUP(A10,#REF!,2,FALSE)),"")</f>
        <v/>
      </c>
      <c r="C10" s="176" t="str">
        <f t="shared" si="9"/>
        <v/>
      </c>
      <c r="D10" s="176">
        <f t="shared" si="10"/>
        <v>0</v>
      </c>
      <c r="E10" s="210" t="str">
        <f>+MID(別紙④!H12,9,1)</f>
        <v/>
      </c>
      <c r="F10" s="210" t="str">
        <f>IFERROR((VLOOKUP(E10,#REF!,2,FALSE)),"")</f>
        <v/>
      </c>
      <c r="G10" s="184" t="str">
        <f t="shared" si="0"/>
        <v/>
      </c>
      <c r="H10" s="184">
        <f t="shared" si="11"/>
        <v>0</v>
      </c>
      <c r="I10" s="209" t="str">
        <f>+MID(別紙④!G13,9,1)</f>
        <v/>
      </c>
      <c r="J10" s="209" t="str">
        <f>IFERROR((VLOOKUP(I10,#REF!,2,FALSE)),"")</f>
        <v/>
      </c>
      <c r="K10" s="176" t="str">
        <f t="shared" si="1"/>
        <v/>
      </c>
      <c r="L10" s="176">
        <f t="shared" si="12"/>
        <v>0</v>
      </c>
      <c r="M10" s="210" t="str">
        <f>+MID(別紙④!H13,9,1)</f>
        <v/>
      </c>
      <c r="N10" s="210" t="str">
        <f>IFERROR((VLOOKUP(M10,#REF!,2,FALSE)),"")</f>
        <v/>
      </c>
      <c r="O10" s="184" t="str">
        <f t="shared" si="2"/>
        <v/>
      </c>
      <c r="P10" s="184">
        <f t="shared" si="13"/>
        <v>0</v>
      </c>
      <c r="Q10" s="209" t="str">
        <f>+MID(別紙④!G14,9,1)</f>
        <v/>
      </c>
      <c r="R10" s="209" t="str">
        <f>IFERROR((VLOOKUP(Q10,#REF!,2,FALSE)),"")</f>
        <v/>
      </c>
      <c r="S10" s="176" t="str">
        <f t="shared" si="3"/>
        <v/>
      </c>
      <c r="T10" s="176">
        <f t="shared" si="14"/>
        <v>0</v>
      </c>
      <c r="U10" s="210" t="str">
        <f>+MID(別紙④!H14,9,1)</f>
        <v/>
      </c>
      <c r="V10" s="210" t="str">
        <f>IFERROR((VLOOKUP(U10,#REF!,2,FALSE)),"")</f>
        <v/>
      </c>
      <c r="W10" s="184" t="str">
        <f t="shared" si="4"/>
        <v/>
      </c>
      <c r="X10" s="184">
        <f t="shared" si="15"/>
        <v>0</v>
      </c>
      <c r="Y10" s="209" t="str">
        <f>+MID(別紙④!G15,9,1)</f>
        <v/>
      </c>
      <c r="Z10" s="209" t="str">
        <f>IFERROR((VLOOKUP(Y10,#REF!,2,FALSE)),"")</f>
        <v/>
      </c>
      <c r="AA10" s="176" t="str">
        <f t="shared" si="5"/>
        <v/>
      </c>
      <c r="AB10" s="176">
        <f t="shared" si="16"/>
        <v>0</v>
      </c>
      <c r="AC10" s="210" t="str">
        <f>+MID(別紙④!H15,9,1)</f>
        <v/>
      </c>
      <c r="AD10" s="210" t="str">
        <f>IFERROR((VLOOKUP(AC10,#REF!,2,FALSE)),"")</f>
        <v/>
      </c>
      <c r="AE10" s="184" t="str">
        <f t="shared" si="6"/>
        <v/>
      </c>
      <c r="AF10" s="184">
        <f t="shared" si="17"/>
        <v>0</v>
      </c>
      <c r="AG10" s="209" t="str">
        <f>+MID(別紙④!G16,9,1)</f>
        <v/>
      </c>
      <c r="AH10" s="209" t="str">
        <f>IFERROR((VLOOKUP(AG10,#REF!,2,FALSE)),"")</f>
        <v/>
      </c>
      <c r="AI10" s="176" t="str">
        <f t="shared" si="7"/>
        <v/>
      </c>
      <c r="AJ10" s="176">
        <f t="shared" si="18"/>
        <v>0</v>
      </c>
      <c r="AL10" s="209" t="s">
        <v>631</v>
      </c>
      <c r="AM10" s="209" t="s">
        <v>632</v>
      </c>
      <c r="AN10" s="209">
        <f t="shared" si="8"/>
        <v>106</v>
      </c>
    </row>
    <row r="11" spans="1:40" ht="13.5" customHeight="1">
      <c r="A11" s="209" t="str">
        <f>+MID(別紙④!G12,10,1)</f>
        <v/>
      </c>
      <c r="B11" s="209" t="str">
        <f>IFERROR((VLOOKUP(A11,#REF!,2,FALSE)),"")</f>
        <v/>
      </c>
      <c r="C11" s="176" t="str">
        <f t="shared" si="9"/>
        <v/>
      </c>
      <c r="D11" s="176">
        <f t="shared" si="10"/>
        <v>0</v>
      </c>
      <c r="E11" s="210" t="str">
        <f>+MID(別紙④!H12,10,1)</f>
        <v/>
      </c>
      <c r="F11" s="210" t="str">
        <f>IFERROR((VLOOKUP(E11,#REF!,2,FALSE)),"")</f>
        <v/>
      </c>
      <c r="G11" s="184" t="str">
        <f t="shared" si="0"/>
        <v/>
      </c>
      <c r="H11" s="184">
        <f t="shared" si="11"/>
        <v>0</v>
      </c>
      <c r="I11" s="209" t="str">
        <f>+MID(別紙④!G13,10,1)</f>
        <v/>
      </c>
      <c r="J11" s="209" t="str">
        <f>IFERROR((VLOOKUP(I11,#REF!,2,FALSE)),"")</f>
        <v/>
      </c>
      <c r="K11" s="176" t="str">
        <f t="shared" si="1"/>
        <v/>
      </c>
      <c r="L11" s="176">
        <f t="shared" si="12"/>
        <v>0</v>
      </c>
      <c r="M11" s="210" t="str">
        <f>+MID(別紙④!H13,10,1)</f>
        <v/>
      </c>
      <c r="N11" s="210" t="str">
        <f>IFERROR((VLOOKUP(M11,#REF!,2,FALSE)),"")</f>
        <v/>
      </c>
      <c r="O11" s="184" t="str">
        <f t="shared" si="2"/>
        <v/>
      </c>
      <c r="P11" s="184">
        <f t="shared" si="13"/>
        <v>0</v>
      </c>
      <c r="Q11" s="209" t="str">
        <f>+MID(別紙④!G14,10,1)</f>
        <v/>
      </c>
      <c r="R11" s="209" t="str">
        <f>IFERROR((VLOOKUP(Q11,#REF!,2,FALSE)),"")</f>
        <v/>
      </c>
      <c r="S11" s="176" t="str">
        <f t="shared" si="3"/>
        <v/>
      </c>
      <c r="T11" s="176">
        <f t="shared" si="14"/>
        <v>0</v>
      </c>
      <c r="U11" s="210" t="str">
        <f>+MID(別紙④!H14,10,1)</f>
        <v/>
      </c>
      <c r="V11" s="210" t="str">
        <f>IFERROR((VLOOKUP(U11,#REF!,2,FALSE)),"")</f>
        <v/>
      </c>
      <c r="W11" s="184" t="str">
        <f t="shared" si="4"/>
        <v/>
      </c>
      <c r="X11" s="184">
        <f t="shared" si="15"/>
        <v>0</v>
      </c>
      <c r="Y11" s="209" t="str">
        <f>+MID(別紙④!G15,10,1)</f>
        <v/>
      </c>
      <c r="Z11" s="209" t="str">
        <f>IFERROR((VLOOKUP(Y11,#REF!,2,FALSE)),"")</f>
        <v/>
      </c>
      <c r="AA11" s="176" t="str">
        <f t="shared" si="5"/>
        <v/>
      </c>
      <c r="AB11" s="176">
        <f t="shared" si="16"/>
        <v>0</v>
      </c>
      <c r="AC11" s="210" t="str">
        <f>+MID(別紙④!H15,10,1)</f>
        <v/>
      </c>
      <c r="AD11" s="210" t="str">
        <f>IFERROR((VLOOKUP(AC11,#REF!,2,FALSE)),"")</f>
        <v/>
      </c>
      <c r="AE11" s="184" t="str">
        <f t="shared" si="6"/>
        <v/>
      </c>
      <c r="AF11" s="184">
        <f t="shared" si="17"/>
        <v>0</v>
      </c>
      <c r="AG11" s="209" t="str">
        <f>+MID(別紙④!G16,10,1)</f>
        <v/>
      </c>
      <c r="AH11" s="209" t="str">
        <f>IFERROR((VLOOKUP(AG11,#REF!,2,FALSE)),"")</f>
        <v/>
      </c>
      <c r="AI11" s="176" t="str">
        <f t="shared" si="7"/>
        <v/>
      </c>
      <c r="AJ11" s="176">
        <f t="shared" si="18"/>
        <v>0</v>
      </c>
      <c r="AL11" s="209" t="s">
        <v>633</v>
      </c>
      <c r="AM11" s="209" t="s">
        <v>634</v>
      </c>
      <c r="AN11" s="209">
        <f t="shared" si="8"/>
        <v>107</v>
      </c>
    </row>
    <row r="12" spans="1:40" ht="13.5" customHeight="1">
      <c r="A12" s="209" t="str">
        <f>+MID(別紙④!G12,11,1)</f>
        <v/>
      </c>
      <c r="B12" s="209" t="str">
        <f>IFERROR((VLOOKUP(A12,#REF!,2,FALSE)),"")</f>
        <v/>
      </c>
      <c r="C12" s="176" t="str">
        <f t="shared" si="9"/>
        <v/>
      </c>
      <c r="D12" s="176">
        <f t="shared" si="10"/>
        <v>0</v>
      </c>
      <c r="E12" s="210" t="str">
        <f>+MID(別紙④!H12,11,1)</f>
        <v/>
      </c>
      <c r="F12" s="210" t="str">
        <f>IFERROR((VLOOKUP(E12,#REF!,2,FALSE)),"")</f>
        <v/>
      </c>
      <c r="G12" s="184" t="str">
        <f t="shared" si="0"/>
        <v/>
      </c>
      <c r="H12" s="184">
        <f t="shared" si="11"/>
        <v>0</v>
      </c>
      <c r="I12" s="209" t="str">
        <f>+MID(別紙④!G13,11,1)</f>
        <v/>
      </c>
      <c r="J12" s="209" t="str">
        <f>IFERROR((VLOOKUP(I12,#REF!,2,FALSE)),"")</f>
        <v/>
      </c>
      <c r="K12" s="176" t="str">
        <f t="shared" si="1"/>
        <v/>
      </c>
      <c r="L12" s="176">
        <f t="shared" si="12"/>
        <v>0</v>
      </c>
      <c r="M12" s="210" t="str">
        <f>+MID(別紙④!H13,11,1)</f>
        <v/>
      </c>
      <c r="N12" s="210" t="str">
        <f>IFERROR((VLOOKUP(M12,#REF!,2,FALSE)),"")</f>
        <v/>
      </c>
      <c r="O12" s="184" t="str">
        <f t="shared" si="2"/>
        <v/>
      </c>
      <c r="P12" s="184">
        <f t="shared" si="13"/>
        <v>0</v>
      </c>
      <c r="Q12" s="209" t="str">
        <f>+MID(別紙④!G14,11,1)</f>
        <v/>
      </c>
      <c r="R12" s="209" t="str">
        <f>IFERROR((VLOOKUP(Q12,#REF!,2,FALSE)),"")</f>
        <v/>
      </c>
      <c r="S12" s="176" t="str">
        <f t="shared" si="3"/>
        <v/>
      </c>
      <c r="T12" s="176">
        <f t="shared" si="14"/>
        <v>0</v>
      </c>
      <c r="U12" s="210" t="str">
        <f>+MID(別紙④!H14,11,1)</f>
        <v/>
      </c>
      <c r="V12" s="210" t="str">
        <f>IFERROR((VLOOKUP(U12,#REF!,2,FALSE)),"")</f>
        <v/>
      </c>
      <c r="W12" s="184" t="str">
        <f t="shared" si="4"/>
        <v/>
      </c>
      <c r="X12" s="184">
        <f t="shared" si="15"/>
        <v>0</v>
      </c>
      <c r="Y12" s="209" t="str">
        <f>+MID(別紙④!G15,11,1)</f>
        <v/>
      </c>
      <c r="Z12" s="209" t="str">
        <f>IFERROR((VLOOKUP(Y12,#REF!,2,FALSE)),"")</f>
        <v/>
      </c>
      <c r="AA12" s="176" t="str">
        <f t="shared" si="5"/>
        <v/>
      </c>
      <c r="AB12" s="176">
        <f t="shared" si="16"/>
        <v>0</v>
      </c>
      <c r="AC12" s="210" t="str">
        <f>+MID(別紙④!H15,11,1)</f>
        <v/>
      </c>
      <c r="AD12" s="210" t="str">
        <f>IFERROR((VLOOKUP(AC12,#REF!,2,FALSE)),"")</f>
        <v/>
      </c>
      <c r="AE12" s="184" t="str">
        <f t="shared" si="6"/>
        <v/>
      </c>
      <c r="AF12" s="184">
        <f t="shared" si="17"/>
        <v>0</v>
      </c>
      <c r="AG12" s="209" t="str">
        <f>+MID(別紙④!G16,11,1)</f>
        <v/>
      </c>
      <c r="AH12" s="209" t="str">
        <f>IFERROR((VLOOKUP(AG12,#REF!,2,FALSE)),"")</f>
        <v/>
      </c>
      <c r="AI12" s="176" t="str">
        <f t="shared" si="7"/>
        <v/>
      </c>
      <c r="AJ12" s="176">
        <f t="shared" si="18"/>
        <v>0</v>
      </c>
      <c r="AL12" s="209" t="s">
        <v>635</v>
      </c>
      <c r="AM12" s="209" t="s">
        <v>636</v>
      </c>
      <c r="AN12" s="209">
        <f t="shared" si="8"/>
        <v>108</v>
      </c>
    </row>
    <row r="13" spans="1:40" ht="13.5" customHeight="1">
      <c r="A13" s="209" t="str">
        <f>+MID(別紙④!G12,12,1)</f>
        <v/>
      </c>
      <c r="B13" s="209" t="str">
        <f>IFERROR((VLOOKUP(A13,#REF!,2,FALSE)),"")</f>
        <v/>
      </c>
      <c r="C13" s="176" t="str">
        <f t="shared" si="9"/>
        <v/>
      </c>
      <c r="D13" s="176">
        <f t="shared" si="10"/>
        <v>0</v>
      </c>
      <c r="E13" s="210" t="str">
        <f>+MID(別紙④!H12,12,1)</f>
        <v/>
      </c>
      <c r="F13" s="210" t="str">
        <f>IFERROR((VLOOKUP(E13,#REF!,2,FALSE)),"")</f>
        <v/>
      </c>
      <c r="G13" s="184" t="str">
        <f t="shared" si="0"/>
        <v/>
      </c>
      <c r="H13" s="184">
        <f t="shared" si="11"/>
        <v>0</v>
      </c>
      <c r="I13" s="209" t="str">
        <f>+MID(別紙④!G13,12,1)</f>
        <v/>
      </c>
      <c r="J13" s="209" t="str">
        <f>IFERROR((VLOOKUP(I13,#REF!,2,FALSE)),"")</f>
        <v/>
      </c>
      <c r="K13" s="176" t="str">
        <f t="shared" si="1"/>
        <v/>
      </c>
      <c r="L13" s="176">
        <f t="shared" si="12"/>
        <v>0</v>
      </c>
      <c r="M13" s="210" t="str">
        <f>+MID(別紙④!H13,12,1)</f>
        <v/>
      </c>
      <c r="N13" s="210" t="str">
        <f>IFERROR((VLOOKUP(M13,#REF!,2,FALSE)),"")</f>
        <v/>
      </c>
      <c r="O13" s="184" t="str">
        <f t="shared" si="2"/>
        <v/>
      </c>
      <c r="P13" s="184">
        <f t="shared" si="13"/>
        <v>0</v>
      </c>
      <c r="Q13" s="209" t="str">
        <f>+MID(別紙④!G14,12,1)</f>
        <v/>
      </c>
      <c r="R13" s="209" t="str">
        <f>IFERROR((VLOOKUP(Q13,#REF!,2,FALSE)),"")</f>
        <v/>
      </c>
      <c r="S13" s="176" t="str">
        <f t="shared" si="3"/>
        <v/>
      </c>
      <c r="T13" s="176">
        <f t="shared" si="14"/>
        <v>0</v>
      </c>
      <c r="U13" s="210" t="str">
        <f>+MID(別紙④!H14,12,1)</f>
        <v/>
      </c>
      <c r="V13" s="210" t="str">
        <f>IFERROR((VLOOKUP(U13,#REF!,2,FALSE)),"")</f>
        <v/>
      </c>
      <c r="W13" s="184" t="str">
        <f t="shared" si="4"/>
        <v/>
      </c>
      <c r="X13" s="184">
        <f t="shared" si="15"/>
        <v>0</v>
      </c>
      <c r="Y13" s="209" t="str">
        <f>+MID(別紙④!G15,12,1)</f>
        <v/>
      </c>
      <c r="Z13" s="209" t="str">
        <f>IFERROR((VLOOKUP(Y13,#REF!,2,FALSE)),"")</f>
        <v/>
      </c>
      <c r="AA13" s="176" t="str">
        <f t="shared" si="5"/>
        <v/>
      </c>
      <c r="AB13" s="176">
        <f t="shared" si="16"/>
        <v>0</v>
      </c>
      <c r="AC13" s="210" t="str">
        <f>+MID(別紙④!H15,12,1)</f>
        <v/>
      </c>
      <c r="AD13" s="210" t="str">
        <f>IFERROR((VLOOKUP(AC13,#REF!,2,FALSE)),"")</f>
        <v/>
      </c>
      <c r="AE13" s="184" t="str">
        <f t="shared" si="6"/>
        <v/>
      </c>
      <c r="AF13" s="184">
        <f t="shared" si="17"/>
        <v>0</v>
      </c>
      <c r="AG13" s="209" t="str">
        <f>+MID(別紙④!G16,12,1)</f>
        <v/>
      </c>
      <c r="AH13" s="209" t="str">
        <f>IFERROR((VLOOKUP(AG13,#REF!,2,FALSE)),"")</f>
        <v/>
      </c>
      <c r="AI13" s="176" t="str">
        <f t="shared" si="7"/>
        <v/>
      </c>
      <c r="AJ13" s="176">
        <f t="shared" si="18"/>
        <v>0</v>
      </c>
      <c r="AL13" s="209" t="s">
        <v>637</v>
      </c>
      <c r="AM13" s="209" t="s">
        <v>638</v>
      </c>
      <c r="AN13" s="209">
        <f t="shared" si="8"/>
        <v>109</v>
      </c>
    </row>
    <row r="14" spans="1:40" ht="13.5" customHeight="1">
      <c r="A14" s="209" t="str">
        <f>+MID(別紙④!G12,13,1)</f>
        <v/>
      </c>
      <c r="B14" s="209" t="str">
        <f>IFERROR((VLOOKUP(A14,#REF!,2,FALSE)),"")</f>
        <v/>
      </c>
      <c r="C14" s="176" t="str">
        <f t="shared" si="9"/>
        <v/>
      </c>
      <c r="D14" s="176">
        <f t="shared" si="10"/>
        <v>0</v>
      </c>
      <c r="E14" s="210" t="str">
        <f>+MID(別紙④!H12,13,1)</f>
        <v/>
      </c>
      <c r="F14" s="210" t="str">
        <f>IFERROR((VLOOKUP(E14,#REF!,2,FALSE)),"")</f>
        <v/>
      </c>
      <c r="G14" s="184" t="str">
        <f t="shared" si="0"/>
        <v/>
      </c>
      <c r="H14" s="184">
        <f t="shared" si="11"/>
        <v>0</v>
      </c>
      <c r="I14" s="209" t="str">
        <f>+MID(別紙④!G13,13,1)</f>
        <v/>
      </c>
      <c r="J14" s="209" t="str">
        <f>IFERROR((VLOOKUP(I14,#REF!,2,FALSE)),"")</f>
        <v/>
      </c>
      <c r="K14" s="176" t="str">
        <f t="shared" si="1"/>
        <v/>
      </c>
      <c r="L14" s="176">
        <f t="shared" si="12"/>
        <v>0</v>
      </c>
      <c r="M14" s="210" t="str">
        <f>+MID(別紙④!H13,13,1)</f>
        <v/>
      </c>
      <c r="N14" s="210" t="str">
        <f>IFERROR((VLOOKUP(M14,#REF!,2,FALSE)),"")</f>
        <v/>
      </c>
      <c r="O14" s="184" t="str">
        <f t="shared" si="2"/>
        <v/>
      </c>
      <c r="P14" s="184">
        <f t="shared" si="13"/>
        <v>0</v>
      </c>
      <c r="Q14" s="209" t="str">
        <f>+MID(別紙④!G14,13,1)</f>
        <v/>
      </c>
      <c r="R14" s="209" t="str">
        <f>IFERROR((VLOOKUP(Q14,#REF!,2,FALSE)),"")</f>
        <v/>
      </c>
      <c r="S14" s="176" t="str">
        <f t="shared" si="3"/>
        <v/>
      </c>
      <c r="T14" s="176">
        <f t="shared" si="14"/>
        <v>0</v>
      </c>
      <c r="U14" s="210" t="str">
        <f>+MID(別紙④!H14,13,1)</f>
        <v/>
      </c>
      <c r="V14" s="210" t="str">
        <f>IFERROR((VLOOKUP(U14,#REF!,2,FALSE)),"")</f>
        <v/>
      </c>
      <c r="W14" s="184" t="str">
        <f t="shared" si="4"/>
        <v/>
      </c>
      <c r="X14" s="184">
        <f t="shared" si="15"/>
        <v>0</v>
      </c>
      <c r="Y14" s="209" t="str">
        <f>+MID(別紙④!G15,13,1)</f>
        <v/>
      </c>
      <c r="Z14" s="209" t="str">
        <f>IFERROR((VLOOKUP(Y14,#REF!,2,FALSE)),"")</f>
        <v/>
      </c>
      <c r="AA14" s="176" t="str">
        <f t="shared" si="5"/>
        <v/>
      </c>
      <c r="AB14" s="176">
        <f t="shared" si="16"/>
        <v>0</v>
      </c>
      <c r="AC14" s="210" t="str">
        <f>+MID(別紙④!H15,13,1)</f>
        <v/>
      </c>
      <c r="AD14" s="210" t="str">
        <f>IFERROR((VLOOKUP(AC14,#REF!,2,FALSE)),"")</f>
        <v/>
      </c>
      <c r="AE14" s="184" t="str">
        <f t="shared" si="6"/>
        <v/>
      </c>
      <c r="AF14" s="184">
        <f t="shared" si="17"/>
        <v>0</v>
      </c>
      <c r="AG14" s="209" t="str">
        <f>+MID(別紙④!G16,13,1)</f>
        <v/>
      </c>
      <c r="AH14" s="209" t="str">
        <f>IFERROR((VLOOKUP(AG14,#REF!,2,FALSE)),"")</f>
        <v/>
      </c>
      <c r="AI14" s="176" t="str">
        <f t="shared" si="7"/>
        <v/>
      </c>
      <c r="AJ14" s="176">
        <f t="shared" si="18"/>
        <v>0</v>
      </c>
      <c r="AL14" s="209" t="s">
        <v>639</v>
      </c>
      <c r="AM14" s="209" t="s">
        <v>640</v>
      </c>
      <c r="AN14" s="209">
        <f t="shared" si="8"/>
        <v>110</v>
      </c>
    </row>
    <row r="15" spans="1:40" ht="13.5" customHeight="1">
      <c r="A15" s="209" t="str">
        <f>+MID(別紙④!G12,14,1)</f>
        <v/>
      </c>
      <c r="B15" s="209" t="str">
        <f>IFERROR((VLOOKUP(A15,#REF!,2,FALSE)),"")</f>
        <v/>
      </c>
      <c r="C15" s="176" t="str">
        <f t="shared" si="9"/>
        <v/>
      </c>
      <c r="D15" s="176">
        <f t="shared" si="10"/>
        <v>0</v>
      </c>
      <c r="E15" s="210" t="str">
        <f>+MID(別紙④!H12,14,1)</f>
        <v/>
      </c>
      <c r="F15" s="210" t="str">
        <f>IFERROR((VLOOKUP(E15,#REF!,2,FALSE)),"")</f>
        <v/>
      </c>
      <c r="G15" s="184" t="str">
        <f t="shared" si="0"/>
        <v/>
      </c>
      <c r="H15" s="184">
        <f t="shared" si="11"/>
        <v>0</v>
      </c>
      <c r="I15" s="209" t="str">
        <f>+MID(別紙④!G13,14,1)</f>
        <v/>
      </c>
      <c r="J15" s="209" t="str">
        <f>IFERROR((VLOOKUP(I15,#REF!,2,FALSE)),"")</f>
        <v/>
      </c>
      <c r="K15" s="176" t="str">
        <f t="shared" si="1"/>
        <v/>
      </c>
      <c r="L15" s="176">
        <f t="shared" si="12"/>
        <v>0</v>
      </c>
      <c r="M15" s="210" t="str">
        <f>+MID(別紙④!H13,14,1)</f>
        <v/>
      </c>
      <c r="N15" s="210" t="str">
        <f>IFERROR((VLOOKUP(M15,#REF!,2,FALSE)),"")</f>
        <v/>
      </c>
      <c r="O15" s="184" t="str">
        <f t="shared" si="2"/>
        <v/>
      </c>
      <c r="P15" s="184">
        <f t="shared" si="13"/>
        <v>0</v>
      </c>
      <c r="Q15" s="209" t="str">
        <f>+MID(別紙④!G14,14,1)</f>
        <v/>
      </c>
      <c r="R15" s="209" t="str">
        <f>IFERROR((VLOOKUP(Q15,#REF!,2,FALSE)),"")</f>
        <v/>
      </c>
      <c r="S15" s="176" t="str">
        <f t="shared" si="3"/>
        <v/>
      </c>
      <c r="T15" s="176">
        <f t="shared" si="14"/>
        <v>0</v>
      </c>
      <c r="U15" s="210" t="str">
        <f>+MID(別紙④!H14,14,1)</f>
        <v/>
      </c>
      <c r="V15" s="210" t="str">
        <f>IFERROR((VLOOKUP(U15,#REF!,2,FALSE)),"")</f>
        <v/>
      </c>
      <c r="W15" s="184" t="str">
        <f t="shared" si="4"/>
        <v/>
      </c>
      <c r="X15" s="184">
        <f t="shared" si="15"/>
        <v>0</v>
      </c>
      <c r="Y15" s="209" t="str">
        <f>+MID(別紙④!G15,14,1)</f>
        <v/>
      </c>
      <c r="Z15" s="209" t="str">
        <f>IFERROR((VLOOKUP(Y15,#REF!,2,FALSE)),"")</f>
        <v/>
      </c>
      <c r="AA15" s="176" t="str">
        <f t="shared" si="5"/>
        <v/>
      </c>
      <c r="AB15" s="176">
        <f t="shared" si="16"/>
        <v>0</v>
      </c>
      <c r="AC15" s="210" t="str">
        <f>+MID(別紙④!H15,14,1)</f>
        <v/>
      </c>
      <c r="AD15" s="210" t="str">
        <f>IFERROR((VLOOKUP(AC15,#REF!,2,FALSE)),"")</f>
        <v/>
      </c>
      <c r="AE15" s="184" t="str">
        <f t="shared" si="6"/>
        <v/>
      </c>
      <c r="AF15" s="184">
        <f t="shared" si="17"/>
        <v>0</v>
      </c>
      <c r="AG15" s="209" t="str">
        <f>+MID(別紙④!G16,14,1)</f>
        <v/>
      </c>
      <c r="AH15" s="209" t="str">
        <f>IFERROR((VLOOKUP(AG15,#REF!,2,FALSE)),"")</f>
        <v/>
      </c>
      <c r="AI15" s="176" t="str">
        <f t="shared" si="7"/>
        <v/>
      </c>
      <c r="AJ15" s="176">
        <f t="shared" si="18"/>
        <v>0</v>
      </c>
      <c r="AL15" s="209" t="s">
        <v>641</v>
      </c>
      <c r="AM15" s="209" t="s">
        <v>642</v>
      </c>
      <c r="AN15" s="209">
        <f t="shared" si="8"/>
        <v>111</v>
      </c>
    </row>
    <row r="16" spans="1:40" ht="13.5" customHeight="1">
      <c r="A16" s="209" t="str">
        <f>+MID(別紙④!G12,15,1)</f>
        <v/>
      </c>
      <c r="B16" s="209" t="str">
        <f>IFERROR((VLOOKUP(A16,#REF!,2,FALSE)),"")</f>
        <v/>
      </c>
      <c r="C16" s="176" t="str">
        <f t="shared" si="9"/>
        <v/>
      </c>
      <c r="D16" s="176">
        <f t="shared" si="10"/>
        <v>0</v>
      </c>
      <c r="E16" s="210" t="str">
        <f>+MID(別紙④!H12,15,1)</f>
        <v/>
      </c>
      <c r="F16" s="210" t="str">
        <f>IFERROR((VLOOKUP(E16,#REF!,2,FALSE)),"")</f>
        <v/>
      </c>
      <c r="G16" s="184" t="str">
        <f t="shared" si="0"/>
        <v/>
      </c>
      <c r="H16" s="184">
        <f t="shared" si="11"/>
        <v>0</v>
      </c>
      <c r="I16" s="209" t="str">
        <f>+MID(別紙④!G13,15,1)</f>
        <v/>
      </c>
      <c r="J16" s="209" t="str">
        <f>IFERROR((VLOOKUP(I16,#REF!,2,FALSE)),"")</f>
        <v/>
      </c>
      <c r="K16" s="176" t="str">
        <f t="shared" si="1"/>
        <v/>
      </c>
      <c r="L16" s="176">
        <f t="shared" si="12"/>
        <v>0</v>
      </c>
      <c r="M16" s="210" t="str">
        <f>+MID(別紙④!H13,15,1)</f>
        <v/>
      </c>
      <c r="N16" s="210" t="str">
        <f>IFERROR((VLOOKUP(M16,#REF!,2,FALSE)),"")</f>
        <v/>
      </c>
      <c r="O16" s="184" t="str">
        <f t="shared" si="2"/>
        <v/>
      </c>
      <c r="P16" s="184">
        <f t="shared" si="13"/>
        <v>0</v>
      </c>
      <c r="Q16" s="209" t="str">
        <f>+MID(別紙④!G14,15,1)</f>
        <v/>
      </c>
      <c r="R16" s="209" t="str">
        <f>IFERROR((VLOOKUP(Q16,#REF!,2,FALSE)),"")</f>
        <v/>
      </c>
      <c r="S16" s="176" t="str">
        <f t="shared" si="3"/>
        <v/>
      </c>
      <c r="T16" s="176">
        <f t="shared" si="14"/>
        <v>0</v>
      </c>
      <c r="U16" s="210" t="str">
        <f>+MID(別紙④!H14,15,1)</f>
        <v/>
      </c>
      <c r="V16" s="210" t="str">
        <f>IFERROR((VLOOKUP(U16,#REF!,2,FALSE)),"")</f>
        <v/>
      </c>
      <c r="W16" s="184" t="str">
        <f t="shared" si="4"/>
        <v/>
      </c>
      <c r="X16" s="184">
        <f t="shared" si="15"/>
        <v>0</v>
      </c>
      <c r="Y16" s="209" t="str">
        <f>+MID(別紙④!G15,15,1)</f>
        <v/>
      </c>
      <c r="Z16" s="209" t="str">
        <f>IFERROR((VLOOKUP(Y16,#REF!,2,FALSE)),"")</f>
        <v/>
      </c>
      <c r="AA16" s="176" t="str">
        <f t="shared" si="5"/>
        <v/>
      </c>
      <c r="AB16" s="176">
        <f t="shared" si="16"/>
        <v>0</v>
      </c>
      <c r="AC16" s="210" t="str">
        <f>+MID(別紙④!H15,15,1)</f>
        <v/>
      </c>
      <c r="AD16" s="210" t="str">
        <f>IFERROR((VLOOKUP(AC16,#REF!,2,FALSE)),"")</f>
        <v/>
      </c>
      <c r="AE16" s="184" t="str">
        <f t="shared" si="6"/>
        <v/>
      </c>
      <c r="AF16" s="184">
        <f t="shared" si="17"/>
        <v>0</v>
      </c>
      <c r="AG16" s="209" t="str">
        <f>+MID(別紙④!G16,15,1)</f>
        <v/>
      </c>
      <c r="AH16" s="209" t="str">
        <f>IFERROR((VLOOKUP(AG16,#REF!,2,FALSE)),"")</f>
        <v/>
      </c>
      <c r="AI16" s="176" t="str">
        <f t="shared" si="7"/>
        <v/>
      </c>
      <c r="AJ16" s="176">
        <f t="shared" si="18"/>
        <v>0</v>
      </c>
      <c r="AL16" s="209" t="s">
        <v>643</v>
      </c>
      <c r="AM16" s="209" t="s">
        <v>644</v>
      </c>
      <c r="AN16" s="209">
        <f t="shared" si="8"/>
        <v>112</v>
      </c>
    </row>
    <row r="17" spans="1:40" ht="13.5" customHeight="1">
      <c r="A17" s="209" t="str">
        <f>+MID(別紙④!G12,16,1)</f>
        <v/>
      </c>
      <c r="B17" s="209" t="str">
        <f>IFERROR((VLOOKUP(A17,#REF!,2,FALSE)),"")</f>
        <v/>
      </c>
      <c r="C17" s="176" t="str">
        <f t="shared" si="9"/>
        <v/>
      </c>
      <c r="D17" s="176">
        <f t="shared" si="10"/>
        <v>0</v>
      </c>
      <c r="E17" s="210" t="str">
        <f>+MID(別紙④!H12,16,1)</f>
        <v/>
      </c>
      <c r="F17" s="210" t="str">
        <f>IFERROR((VLOOKUP(E17,#REF!,2,FALSE)),"")</f>
        <v/>
      </c>
      <c r="G17" s="184" t="str">
        <f t="shared" si="0"/>
        <v/>
      </c>
      <c r="H17" s="184">
        <f t="shared" si="11"/>
        <v>0</v>
      </c>
      <c r="I17" s="209" t="str">
        <f>+MID(別紙④!G13,16,1)</f>
        <v/>
      </c>
      <c r="J17" s="209" t="str">
        <f>IFERROR((VLOOKUP(I17,#REF!,2,FALSE)),"")</f>
        <v/>
      </c>
      <c r="K17" s="176" t="str">
        <f t="shared" si="1"/>
        <v/>
      </c>
      <c r="L17" s="176">
        <f t="shared" si="12"/>
        <v>0</v>
      </c>
      <c r="M17" s="210" t="str">
        <f>+MID(別紙④!H13,16,1)</f>
        <v/>
      </c>
      <c r="N17" s="210" t="str">
        <f>IFERROR((VLOOKUP(M17,#REF!,2,FALSE)),"")</f>
        <v/>
      </c>
      <c r="O17" s="184" t="str">
        <f t="shared" si="2"/>
        <v/>
      </c>
      <c r="P17" s="184">
        <f t="shared" si="13"/>
        <v>0</v>
      </c>
      <c r="Q17" s="209" t="str">
        <f>+MID(別紙④!G14,16,1)</f>
        <v/>
      </c>
      <c r="R17" s="209" t="str">
        <f>IFERROR((VLOOKUP(Q17,#REF!,2,FALSE)),"")</f>
        <v/>
      </c>
      <c r="S17" s="176" t="str">
        <f t="shared" si="3"/>
        <v/>
      </c>
      <c r="T17" s="176">
        <f t="shared" si="14"/>
        <v>0</v>
      </c>
      <c r="U17" s="210" t="str">
        <f>+MID(別紙④!H14,16,1)</f>
        <v/>
      </c>
      <c r="V17" s="210" t="str">
        <f>IFERROR((VLOOKUP(U17,#REF!,2,FALSE)),"")</f>
        <v/>
      </c>
      <c r="W17" s="184" t="str">
        <f t="shared" si="4"/>
        <v/>
      </c>
      <c r="X17" s="184">
        <f t="shared" si="15"/>
        <v>0</v>
      </c>
      <c r="Y17" s="209" t="str">
        <f>+MID(別紙④!G15,16,1)</f>
        <v/>
      </c>
      <c r="Z17" s="209" t="str">
        <f>IFERROR((VLOOKUP(Y17,#REF!,2,FALSE)),"")</f>
        <v/>
      </c>
      <c r="AA17" s="176" t="str">
        <f t="shared" si="5"/>
        <v/>
      </c>
      <c r="AB17" s="176">
        <f t="shared" si="16"/>
        <v>0</v>
      </c>
      <c r="AC17" s="210" t="str">
        <f>+MID(別紙④!H15,16,1)</f>
        <v/>
      </c>
      <c r="AD17" s="210" t="str">
        <f>IFERROR((VLOOKUP(AC17,#REF!,2,FALSE)),"")</f>
        <v/>
      </c>
      <c r="AE17" s="184" t="str">
        <f t="shared" si="6"/>
        <v/>
      </c>
      <c r="AF17" s="184">
        <f t="shared" si="17"/>
        <v>0</v>
      </c>
      <c r="AG17" s="209" t="str">
        <f>+MID(別紙④!G16,16,1)</f>
        <v/>
      </c>
      <c r="AH17" s="209" t="str">
        <f>IFERROR((VLOOKUP(AG17,#REF!,2,FALSE)),"")</f>
        <v/>
      </c>
      <c r="AI17" s="176" t="str">
        <f t="shared" si="7"/>
        <v/>
      </c>
      <c r="AJ17" s="176">
        <f t="shared" si="18"/>
        <v>0</v>
      </c>
      <c r="AL17" s="209" t="s">
        <v>645</v>
      </c>
      <c r="AM17" s="209" t="s">
        <v>646</v>
      </c>
      <c r="AN17" s="209">
        <f t="shared" si="8"/>
        <v>113</v>
      </c>
    </row>
    <row r="18" spans="1:40" ht="13.5" customHeight="1">
      <c r="A18" s="209" t="str">
        <f>+MID(別紙④!G12,17,1)</f>
        <v/>
      </c>
      <c r="B18" s="209" t="str">
        <f>IFERROR((VLOOKUP(A18,#REF!,2,FALSE)),"")</f>
        <v/>
      </c>
      <c r="C18" s="176" t="str">
        <f t="shared" si="9"/>
        <v/>
      </c>
      <c r="D18" s="176">
        <f t="shared" si="10"/>
        <v>0</v>
      </c>
      <c r="E18" s="210" t="str">
        <f>+MID(別紙④!H12,17,1)</f>
        <v/>
      </c>
      <c r="F18" s="210" t="str">
        <f>IFERROR((VLOOKUP(E18,#REF!,2,FALSE)),"")</f>
        <v/>
      </c>
      <c r="G18" s="184" t="str">
        <f t="shared" si="0"/>
        <v/>
      </c>
      <c r="H18" s="184">
        <f t="shared" si="11"/>
        <v>0</v>
      </c>
      <c r="I18" s="209" t="str">
        <f>+MID(別紙④!G13,17,1)</f>
        <v/>
      </c>
      <c r="J18" s="209" t="str">
        <f>IFERROR((VLOOKUP(I18,#REF!,2,FALSE)),"")</f>
        <v/>
      </c>
      <c r="K18" s="176" t="str">
        <f t="shared" si="1"/>
        <v/>
      </c>
      <c r="L18" s="176">
        <f t="shared" si="12"/>
        <v>0</v>
      </c>
      <c r="M18" s="210" t="str">
        <f>+MID(別紙④!H13,17,1)</f>
        <v/>
      </c>
      <c r="N18" s="210" t="str">
        <f>IFERROR((VLOOKUP(M18,#REF!,2,FALSE)),"")</f>
        <v/>
      </c>
      <c r="O18" s="184" t="str">
        <f t="shared" si="2"/>
        <v/>
      </c>
      <c r="P18" s="184">
        <f t="shared" si="13"/>
        <v>0</v>
      </c>
      <c r="Q18" s="209" t="str">
        <f>+MID(別紙④!G14,17,1)</f>
        <v/>
      </c>
      <c r="R18" s="209" t="str">
        <f>IFERROR((VLOOKUP(Q18,#REF!,2,FALSE)),"")</f>
        <v/>
      </c>
      <c r="S18" s="176" t="str">
        <f t="shared" si="3"/>
        <v/>
      </c>
      <c r="T18" s="176">
        <f t="shared" si="14"/>
        <v>0</v>
      </c>
      <c r="U18" s="210" t="str">
        <f>+MID(別紙④!H14,17,1)</f>
        <v/>
      </c>
      <c r="V18" s="210" t="str">
        <f>IFERROR((VLOOKUP(U18,#REF!,2,FALSE)),"")</f>
        <v/>
      </c>
      <c r="W18" s="184" t="str">
        <f t="shared" si="4"/>
        <v/>
      </c>
      <c r="X18" s="184">
        <f t="shared" si="15"/>
        <v>0</v>
      </c>
      <c r="Y18" s="209" t="str">
        <f>+MID(別紙④!G15,17,1)</f>
        <v/>
      </c>
      <c r="Z18" s="209" t="str">
        <f>IFERROR((VLOOKUP(Y18,#REF!,2,FALSE)),"")</f>
        <v/>
      </c>
      <c r="AA18" s="176" t="str">
        <f t="shared" si="5"/>
        <v/>
      </c>
      <c r="AB18" s="176">
        <f t="shared" si="16"/>
        <v>0</v>
      </c>
      <c r="AC18" s="210" t="str">
        <f>+MID(別紙④!H15,17,1)</f>
        <v/>
      </c>
      <c r="AD18" s="210" t="str">
        <f>IFERROR((VLOOKUP(AC18,#REF!,2,FALSE)),"")</f>
        <v/>
      </c>
      <c r="AE18" s="184" t="str">
        <f t="shared" si="6"/>
        <v/>
      </c>
      <c r="AF18" s="184">
        <f t="shared" si="17"/>
        <v>0</v>
      </c>
      <c r="AG18" s="209" t="str">
        <f>+MID(別紙④!G16,17,1)</f>
        <v/>
      </c>
      <c r="AH18" s="209" t="str">
        <f>IFERROR((VLOOKUP(AG18,#REF!,2,FALSE)),"")</f>
        <v/>
      </c>
      <c r="AI18" s="176" t="str">
        <f t="shared" si="7"/>
        <v/>
      </c>
      <c r="AJ18" s="176">
        <f t="shared" si="18"/>
        <v>0</v>
      </c>
      <c r="AL18" s="209" t="s">
        <v>647</v>
      </c>
      <c r="AM18" s="209" t="s">
        <v>648</v>
      </c>
      <c r="AN18" s="209">
        <f t="shared" si="8"/>
        <v>114</v>
      </c>
    </row>
    <row r="19" spans="1:40" ht="13.5" customHeight="1">
      <c r="A19" s="209" t="str">
        <f>+MID(別紙④!G12,18,1)</f>
        <v/>
      </c>
      <c r="B19" s="209" t="str">
        <f>IFERROR((VLOOKUP(A19,#REF!,2,FALSE)),"")</f>
        <v/>
      </c>
      <c r="C19" s="176" t="str">
        <f t="shared" si="9"/>
        <v/>
      </c>
      <c r="D19" s="176">
        <f t="shared" si="10"/>
        <v>0</v>
      </c>
      <c r="E19" s="210" t="str">
        <f>+MID(別紙④!H12,18,1)</f>
        <v/>
      </c>
      <c r="F19" s="210" t="str">
        <f>IFERROR((VLOOKUP(E19,#REF!,2,FALSE)),"")</f>
        <v/>
      </c>
      <c r="G19" s="184" t="str">
        <f t="shared" si="0"/>
        <v/>
      </c>
      <c r="H19" s="184">
        <f t="shared" si="11"/>
        <v>0</v>
      </c>
      <c r="I19" s="209" t="str">
        <f>+MID(別紙④!G13,18,1)</f>
        <v/>
      </c>
      <c r="J19" s="209" t="str">
        <f>IFERROR((VLOOKUP(I19,#REF!,2,FALSE)),"")</f>
        <v/>
      </c>
      <c r="K19" s="176" t="str">
        <f t="shared" si="1"/>
        <v/>
      </c>
      <c r="L19" s="176">
        <f t="shared" si="12"/>
        <v>0</v>
      </c>
      <c r="M19" s="210" t="str">
        <f>+MID(別紙④!H13,18,1)</f>
        <v/>
      </c>
      <c r="N19" s="210" t="str">
        <f>IFERROR((VLOOKUP(M19,#REF!,2,FALSE)),"")</f>
        <v/>
      </c>
      <c r="O19" s="184" t="str">
        <f t="shared" si="2"/>
        <v/>
      </c>
      <c r="P19" s="184">
        <f t="shared" si="13"/>
        <v>0</v>
      </c>
      <c r="Q19" s="209" t="str">
        <f>+MID(別紙④!G14,18,1)</f>
        <v/>
      </c>
      <c r="R19" s="209" t="str">
        <f>IFERROR((VLOOKUP(Q19,#REF!,2,FALSE)),"")</f>
        <v/>
      </c>
      <c r="S19" s="176" t="str">
        <f t="shared" si="3"/>
        <v/>
      </c>
      <c r="T19" s="176">
        <f t="shared" si="14"/>
        <v>0</v>
      </c>
      <c r="U19" s="210" t="str">
        <f>+MID(別紙④!H14,18,1)</f>
        <v/>
      </c>
      <c r="V19" s="210" t="str">
        <f>IFERROR((VLOOKUP(U19,#REF!,2,FALSE)),"")</f>
        <v/>
      </c>
      <c r="W19" s="184" t="str">
        <f t="shared" si="4"/>
        <v/>
      </c>
      <c r="X19" s="184">
        <f t="shared" si="15"/>
        <v>0</v>
      </c>
      <c r="Y19" s="209" t="str">
        <f>+MID(別紙④!G15,18,1)</f>
        <v/>
      </c>
      <c r="Z19" s="209" t="str">
        <f>IFERROR((VLOOKUP(Y19,#REF!,2,FALSE)),"")</f>
        <v/>
      </c>
      <c r="AA19" s="176" t="str">
        <f t="shared" si="5"/>
        <v/>
      </c>
      <c r="AB19" s="176">
        <f t="shared" si="16"/>
        <v>0</v>
      </c>
      <c r="AC19" s="210" t="str">
        <f>+MID(別紙④!H15,18,1)</f>
        <v/>
      </c>
      <c r="AD19" s="210" t="str">
        <f>IFERROR((VLOOKUP(AC19,#REF!,2,FALSE)),"")</f>
        <v/>
      </c>
      <c r="AE19" s="184" t="str">
        <f t="shared" si="6"/>
        <v/>
      </c>
      <c r="AF19" s="184">
        <f t="shared" si="17"/>
        <v>0</v>
      </c>
      <c r="AG19" s="209" t="str">
        <f>+MID(別紙④!G16,18,1)</f>
        <v/>
      </c>
      <c r="AH19" s="209" t="str">
        <f>IFERROR((VLOOKUP(AG19,#REF!,2,FALSE)),"")</f>
        <v/>
      </c>
      <c r="AI19" s="176" t="str">
        <f t="shared" si="7"/>
        <v/>
      </c>
      <c r="AJ19" s="176">
        <f t="shared" si="18"/>
        <v>0</v>
      </c>
      <c r="AL19" s="209" t="s">
        <v>649</v>
      </c>
      <c r="AM19" s="209" t="s">
        <v>650</v>
      </c>
      <c r="AN19" s="209">
        <f t="shared" si="8"/>
        <v>115</v>
      </c>
    </row>
    <row r="20" spans="1:40" ht="13.5" customHeight="1">
      <c r="A20" s="209" t="str">
        <f>+MID(別紙④!G12,19,1)</f>
        <v/>
      </c>
      <c r="B20" s="209" t="str">
        <f>IFERROR((VLOOKUP(A20,#REF!,2,FALSE)),"")</f>
        <v/>
      </c>
      <c r="C20" s="176" t="str">
        <f t="shared" si="9"/>
        <v/>
      </c>
      <c r="D20" s="176">
        <f t="shared" si="10"/>
        <v>0</v>
      </c>
      <c r="E20" s="210" t="str">
        <f>+MID(別紙④!H12,19,1)</f>
        <v/>
      </c>
      <c r="F20" s="210" t="str">
        <f>IFERROR((VLOOKUP(E20,#REF!,2,FALSE)),"")</f>
        <v/>
      </c>
      <c r="G20" s="184" t="str">
        <f t="shared" si="0"/>
        <v/>
      </c>
      <c r="H20" s="184">
        <f t="shared" si="11"/>
        <v>0</v>
      </c>
      <c r="I20" s="209" t="str">
        <f>+MID(別紙④!G13,19,1)</f>
        <v/>
      </c>
      <c r="J20" s="209" t="str">
        <f>IFERROR((VLOOKUP(I20,#REF!,2,FALSE)),"")</f>
        <v/>
      </c>
      <c r="K20" s="176" t="str">
        <f t="shared" si="1"/>
        <v/>
      </c>
      <c r="L20" s="176">
        <f t="shared" si="12"/>
        <v>0</v>
      </c>
      <c r="M20" s="210" t="str">
        <f>+MID(別紙④!H13,19,1)</f>
        <v/>
      </c>
      <c r="N20" s="210" t="str">
        <f>IFERROR((VLOOKUP(M20,#REF!,2,FALSE)),"")</f>
        <v/>
      </c>
      <c r="O20" s="184" t="str">
        <f t="shared" si="2"/>
        <v/>
      </c>
      <c r="P20" s="184">
        <f t="shared" si="13"/>
        <v>0</v>
      </c>
      <c r="Q20" s="209" t="str">
        <f>+MID(別紙④!G14,19,1)</f>
        <v/>
      </c>
      <c r="R20" s="209" t="str">
        <f>IFERROR((VLOOKUP(Q20,#REF!,2,FALSE)),"")</f>
        <v/>
      </c>
      <c r="S20" s="176" t="str">
        <f t="shared" si="3"/>
        <v/>
      </c>
      <c r="T20" s="176">
        <f t="shared" si="14"/>
        <v>0</v>
      </c>
      <c r="U20" s="210" t="str">
        <f>+MID(別紙④!H14,19,1)</f>
        <v/>
      </c>
      <c r="V20" s="210" t="str">
        <f>IFERROR((VLOOKUP(U20,#REF!,2,FALSE)),"")</f>
        <v/>
      </c>
      <c r="W20" s="184" t="str">
        <f t="shared" si="4"/>
        <v/>
      </c>
      <c r="X20" s="184">
        <f t="shared" si="15"/>
        <v>0</v>
      </c>
      <c r="Y20" s="209" t="str">
        <f>+MID(別紙④!G15,19,1)</f>
        <v/>
      </c>
      <c r="Z20" s="209" t="str">
        <f>IFERROR((VLOOKUP(Y20,#REF!,2,FALSE)),"")</f>
        <v/>
      </c>
      <c r="AA20" s="176" t="str">
        <f t="shared" si="5"/>
        <v/>
      </c>
      <c r="AB20" s="176">
        <f t="shared" si="16"/>
        <v>0</v>
      </c>
      <c r="AC20" s="210" t="str">
        <f>+MID(別紙④!H15,19,1)</f>
        <v/>
      </c>
      <c r="AD20" s="210" t="str">
        <f>IFERROR((VLOOKUP(AC20,#REF!,2,FALSE)),"")</f>
        <v/>
      </c>
      <c r="AE20" s="184" t="str">
        <f t="shared" si="6"/>
        <v/>
      </c>
      <c r="AF20" s="184">
        <f t="shared" si="17"/>
        <v>0</v>
      </c>
      <c r="AG20" s="209" t="str">
        <f>+MID(別紙④!G16,19,1)</f>
        <v/>
      </c>
      <c r="AH20" s="209" t="str">
        <f>IFERROR((VLOOKUP(AG20,#REF!,2,FALSE)),"")</f>
        <v/>
      </c>
      <c r="AI20" s="176" t="str">
        <f t="shared" si="7"/>
        <v/>
      </c>
      <c r="AJ20" s="176">
        <f t="shared" si="18"/>
        <v>0</v>
      </c>
      <c r="AL20" s="209" t="s">
        <v>651</v>
      </c>
      <c r="AM20" s="209" t="s">
        <v>652</v>
      </c>
      <c r="AN20" s="209">
        <f t="shared" si="8"/>
        <v>116</v>
      </c>
    </row>
    <row r="21" spans="1:40" ht="13.5" customHeight="1">
      <c r="A21" s="209" t="str">
        <f>+MID(別紙④!G12,20,1)</f>
        <v/>
      </c>
      <c r="B21" s="209" t="str">
        <f>IFERROR((VLOOKUP(A21,#REF!,2,FALSE)),"")</f>
        <v/>
      </c>
      <c r="C21" s="176" t="str">
        <f t="shared" si="9"/>
        <v/>
      </c>
      <c r="D21" s="176">
        <f t="shared" si="10"/>
        <v>0</v>
      </c>
      <c r="E21" s="210" t="str">
        <f>+MID(別紙④!H12,20,1)</f>
        <v/>
      </c>
      <c r="F21" s="210" t="str">
        <f>IFERROR((VLOOKUP(E21,#REF!,2,FALSE)),"")</f>
        <v/>
      </c>
      <c r="G21" s="184" t="str">
        <f t="shared" si="0"/>
        <v/>
      </c>
      <c r="H21" s="184">
        <f t="shared" si="11"/>
        <v>0</v>
      </c>
      <c r="I21" s="209" t="str">
        <f>+MID(別紙④!G13,20,1)</f>
        <v/>
      </c>
      <c r="J21" s="209" t="str">
        <f>IFERROR((VLOOKUP(I21,#REF!,2,FALSE)),"")</f>
        <v/>
      </c>
      <c r="K21" s="176" t="str">
        <f t="shared" si="1"/>
        <v/>
      </c>
      <c r="L21" s="176">
        <f t="shared" si="12"/>
        <v>0</v>
      </c>
      <c r="M21" s="210" t="str">
        <f>+MID(別紙④!H13,20,1)</f>
        <v/>
      </c>
      <c r="N21" s="210" t="str">
        <f>IFERROR((VLOOKUP(M21,#REF!,2,FALSE)),"")</f>
        <v/>
      </c>
      <c r="O21" s="184" t="str">
        <f t="shared" si="2"/>
        <v/>
      </c>
      <c r="P21" s="184">
        <f t="shared" si="13"/>
        <v>0</v>
      </c>
      <c r="Q21" s="209" t="str">
        <f>+MID(別紙④!G14,20,1)</f>
        <v/>
      </c>
      <c r="R21" s="209" t="str">
        <f>IFERROR((VLOOKUP(Q21,#REF!,2,FALSE)),"")</f>
        <v/>
      </c>
      <c r="S21" s="176" t="str">
        <f t="shared" si="3"/>
        <v/>
      </c>
      <c r="T21" s="176">
        <f t="shared" si="14"/>
        <v>0</v>
      </c>
      <c r="U21" s="210" t="str">
        <f>+MID(別紙④!H14,20,1)</f>
        <v/>
      </c>
      <c r="V21" s="210" t="str">
        <f>IFERROR((VLOOKUP(U21,#REF!,2,FALSE)),"")</f>
        <v/>
      </c>
      <c r="W21" s="184" t="str">
        <f t="shared" si="4"/>
        <v/>
      </c>
      <c r="X21" s="184">
        <f t="shared" si="15"/>
        <v>0</v>
      </c>
      <c r="Y21" s="209" t="str">
        <f>+MID(別紙④!G15,20,1)</f>
        <v/>
      </c>
      <c r="Z21" s="209" t="str">
        <f>IFERROR((VLOOKUP(Y21,#REF!,2,FALSE)),"")</f>
        <v/>
      </c>
      <c r="AA21" s="176" t="str">
        <f t="shared" si="5"/>
        <v/>
      </c>
      <c r="AB21" s="176">
        <f t="shared" si="16"/>
        <v>0</v>
      </c>
      <c r="AC21" s="210" t="str">
        <f>+MID(別紙④!H15,20,1)</f>
        <v/>
      </c>
      <c r="AD21" s="210" t="str">
        <f>IFERROR((VLOOKUP(AC21,#REF!,2,FALSE)),"")</f>
        <v/>
      </c>
      <c r="AE21" s="184" t="str">
        <f t="shared" si="6"/>
        <v/>
      </c>
      <c r="AF21" s="184">
        <f t="shared" si="17"/>
        <v>0</v>
      </c>
      <c r="AG21" s="209" t="str">
        <f>+MID(別紙④!G16,20,1)</f>
        <v/>
      </c>
      <c r="AH21" s="209" t="str">
        <f>IFERROR((VLOOKUP(AG21,#REF!,2,FALSE)),"")</f>
        <v/>
      </c>
      <c r="AI21" s="176" t="str">
        <f t="shared" si="7"/>
        <v/>
      </c>
      <c r="AJ21" s="176">
        <f t="shared" si="18"/>
        <v>0</v>
      </c>
      <c r="AL21" s="209" t="s">
        <v>653</v>
      </c>
      <c r="AM21" s="209" t="s">
        <v>654</v>
      </c>
      <c r="AN21" s="209">
        <f t="shared" si="8"/>
        <v>117</v>
      </c>
    </row>
    <row r="22" spans="1:40" ht="13.5" customHeight="1">
      <c r="A22" s="209" t="str">
        <f>+MID(別紙④!G12,21,1)</f>
        <v/>
      </c>
      <c r="B22" s="209" t="str">
        <f>IFERROR((VLOOKUP(A22,#REF!,2,FALSE)),"")</f>
        <v/>
      </c>
      <c r="C22" s="176" t="str">
        <f t="shared" si="9"/>
        <v/>
      </c>
      <c r="D22" s="176">
        <f t="shared" si="10"/>
        <v>0</v>
      </c>
      <c r="E22" s="210" t="str">
        <f>+MID(別紙④!H12,21,1)</f>
        <v/>
      </c>
      <c r="F22" s="210" t="str">
        <f>IFERROR((VLOOKUP(E22,#REF!,2,FALSE)),"")</f>
        <v/>
      </c>
      <c r="G22" s="184" t="str">
        <f t="shared" si="0"/>
        <v/>
      </c>
      <c r="H22" s="184">
        <f t="shared" si="11"/>
        <v>0</v>
      </c>
      <c r="I22" s="209" t="str">
        <f>+MID(別紙④!G13,21,1)</f>
        <v/>
      </c>
      <c r="J22" s="209" t="str">
        <f>IFERROR((VLOOKUP(I22,#REF!,2,FALSE)),"")</f>
        <v/>
      </c>
      <c r="K22" s="176" t="str">
        <f t="shared" si="1"/>
        <v/>
      </c>
      <c r="L22" s="176">
        <f t="shared" si="12"/>
        <v>0</v>
      </c>
      <c r="M22" s="210" t="str">
        <f>+MID(別紙④!H13,21,1)</f>
        <v/>
      </c>
      <c r="N22" s="210" t="str">
        <f>IFERROR((VLOOKUP(M22,#REF!,2,FALSE)),"")</f>
        <v/>
      </c>
      <c r="O22" s="184" t="str">
        <f t="shared" si="2"/>
        <v/>
      </c>
      <c r="P22" s="184">
        <f t="shared" si="13"/>
        <v>0</v>
      </c>
      <c r="Q22" s="209" t="str">
        <f>+MID(別紙④!G14,21,1)</f>
        <v/>
      </c>
      <c r="R22" s="209" t="str">
        <f>IFERROR((VLOOKUP(Q22,#REF!,2,FALSE)),"")</f>
        <v/>
      </c>
      <c r="S22" s="176" t="str">
        <f t="shared" si="3"/>
        <v/>
      </c>
      <c r="T22" s="176">
        <f t="shared" si="14"/>
        <v>0</v>
      </c>
      <c r="U22" s="210" t="str">
        <f>+MID(別紙④!H14,21,1)</f>
        <v/>
      </c>
      <c r="V22" s="210" t="str">
        <f>IFERROR((VLOOKUP(U22,#REF!,2,FALSE)),"")</f>
        <v/>
      </c>
      <c r="W22" s="184" t="str">
        <f t="shared" si="4"/>
        <v/>
      </c>
      <c r="X22" s="184">
        <f t="shared" si="15"/>
        <v>0</v>
      </c>
      <c r="Y22" s="209" t="str">
        <f>+MID(別紙④!G15,21,1)</f>
        <v/>
      </c>
      <c r="Z22" s="209" t="str">
        <f>IFERROR((VLOOKUP(Y22,#REF!,2,FALSE)),"")</f>
        <v/>
      </c>
      <c r="AA22" s="176" t="str">
        <f t="shared" si="5"/>
        <v/>
      </c>
      <c r="AB22" s="176">
        <f t="shared" si="16"/>
        <v>0</v>
      </c>
      <c r="AC22" s="210" t="str">
        <f>+MID(別紙④!H15,21,1)</f>
        <v/>
      </c>
      <c r="AD22" s="210" t="str">
        <f>IFERROR((VLOOKUP(AC22,#REF!,2,FALSE)),"")</f>
        <v/>
      </c>
      <c r="AE22" s="184" t="str">
        <f t="shared" si="6"/>
        <v/>
      </c>
      <c r="AF22" s="184">
        <f t="shared" si="17"/>
        <v>0</v>
      </c>
      <c r="AG22" s="209" t="str">
        <f>+MID(別紙④!G16,21,1)</f>
        <v/>
      </c>
      <c r="AH22" s="209" t="str">
        <f>IFERROR((VLOOKUP(AG22,#REF!,2,FALSE)),"")</f>
        <v/>
      </c>
      <c r="AI22" s="176" t="str">
        <f t="shared" si="7"/>
        <v/>
      </c>
      <c r="AJ22" s="176">
        <f t="shared" si="18"/>
        <v>0</v>
      </c>
      <c r="AL22" s="209" t="s">
        <v>655</v>
      </c>
      <c r="AM22" s="209" t="s">
        <v>656</v>
      </c>
      <c r="AN22" s="209">
        <f t="shared" si="8"/>
        <v>118</v>
      </c>
    </row>
    <row r="23" spans="1:40" ht="13.5" customHeight="1">
      <c r="A23" s="209" t="str">
        <f>+MID(別紙④!G12,22,1)</f>
        <v/>
      </c>
      <c r="B23" s="209" t="str">
        <f>IFERROR((VLOOKUP(A23,#REF!,2,FALSE)),"")</f>
        <v/>
      </c>
      <c r="C23" s="176" t="str">
        <f t="shared" si="9"/>
        <v/>
      </c>
      <c r="D23" s="176">
        <f t="shared" si="10"/>
        <v>0</v>
      </c>
      <c r="E23" s="210" t="str">
        <f>+MID(別紙④!H12,22,1)</f>
        <v/>
      </c>
      <c r="F23" s="210" t="str">
        <f>IFERROR((VLOOKUP(E23,#REF!,2,FALSE)),"")</f>
        <v/>
      </c>
      <c r="G23" s="184" t="str">
        <f t="shared" si="0"/>
        <v/>
      </c>
      <c r="H23" s="184">
        <f t="shared" si="11"/>
        <v>0</v>
      </c>
      <c r="I23" s="209" t="str">
        <f>+MID(別紙④!G13,22,1)</f>
        <v/>
      </c>
      <c r="J23" s="209" t="str">
        <f>IFERROR((VLOOKUP(I23,#REF!,2,FALSE)),"")</f>
        <v/>
      </c>
      <c r="K23" s="176" t="str">
        <f t="shared" si="1"/>
        <v/>
      </c>
      <c r="L23" s="176">
        <f t="shared" si="12"/>
        <v>0</v>
      </c>
      <c r="M23" s="210" t="str">
        <f>+MID(別紙④!H13,22,1)</f>
        <v/>
      </c>
      <c r="N23" s="210" t="str">
        <f>IFERROR((VLOOKUP(M23,#REF!,2,FALSE)),"")</f>
        <v/>
      </c>
      <c r="O23" s="184" t="str">
        <f t="shared" si="2"/>
        <v/>
      </c>
      <c r="P23" s="184">
        <f t="shared" si="13"/>
        <v>0</v>
      </c>
      <c r="Q23" s="209" t="str">
        <f>+MID(別紙④!G14,22,1)</f>
        <v/>
      </c>
      <c r="R23" s="209" t="str">
        <f>IFERROR((VLOOKUP(Q23,#REF!,2,FALSE)),"")</f>
        <v/>
      </c>
      <c r="S23" s="176" t="str">
        <f t="shared" si="3"/>
        <v/>
      </c>
      <c r="T23" s="176">
        <f t="shared" si="14"/>
        <v>0</v>
      </c>
      <c r="U23" s="210" t="str">
        <f>+MID(別紙④!H14,22,1)</f>
        <v/>
      </c>
      <c r="V23" s="210" t="str">
        <f>IFERROR((VLOOKUP(U23,#REF!,2,FALSE)),"")</f>
        <v/>
      </c>
      <c r="W23" s="184" t="str">
        <f t="shared" si="4"/>
        <v/>
      </c>
      <c r="X23" s="184">
        <f t="shared" si="15"/>
        <v>0</v>
      </c>
      <c r="Y23" s="209" t="str">
        <f>+MID(別紙④!G15,22,1)</f>
        <v/>
      </c>
      <c r="Z23" s="209" t="str">
        <f>IFERROR((VLOOKUP(Y23,#REF!,2,FALSE)),"")</f>
        <v/>
      </c>
      <c r="AA23" s="176" t="str">
        <f t="shared" si="5"/>
        <v/>
      </c>
      <c r="AB23" s="176">
        <f t="shared" si="16"/>
        <v>0</v>
      </c>
      <c r="AC23" s="210" t="str">
        <f>+MID(別紙④!H15,22,1)</f>
        <v/>
      </c>
      <c r="AD23" s="210" t="str">
        <f>IFERROR((VLOOKUP(AC23,#REF!,2,FALSE)),"")</f>
        <v/>
      </c>
      <c r="AE23" s="184" t="str">
        <f t="shared" si="6"/>
        <v/>
      </c>
      <c r="AF23" s="184">
        <f t="shared" si="17"/>
        <v>0</v>
      </c>
      <c r="AG23" s="209" t="str">
        <f>+MID(別紙④!G16,22,1)</f>
        <v/>
      </c>
      <c r="AH23" s="209" t="str">
        <f>IFERROR((VLOOKUP(AG23,#REF!,2,FALSE)),"")</f>
        <v/>
      </c>
      <c r="AI23" s="176" t="str">
        <f t="shared" si="7"/>
        <v/>
      </c>
      <c r="AJ23" s="176">
        <f t="shared" si="18"/>
        <v>0</v>
      </c>
      <c r="AL23" s="209" t="s">
        <v>657</v>
      </c>
      <c r="AM23" s="209" t="s">
        <v>658</v>
      </c>
      <c r="AN23" s="209">
        <f t="shared" si="8"/>
        <v>119</v>
      </c>
    </row>
    <row r="24" spans="1:40" ht="13.5" customHeight="1">
      <c r="A24" s="209" t="str">
        <f>+MID(別紙④!G12,23,1)</f>
        <v/>
      </c>
      <c r="B24" s="209" t="str">
        <f>IFERROR((VLOOKUP(A24,#REF!,2,FALSE)),"")</f>
        <v/>
      </c>
      <c r="C24" s="176" t="str">
        <f t="shared" si="9"/>
        <v/>
      </c>
      <c r="D24" s="176">
        <f t="shared" si="10"/>
        <v>0</v>
      </c>
      <c r="E24" s="210" t="str">
        <f>+MID(別紙④!H12,23,1)</f>
        <v/>
      </c>
      <c r="F24" s="210" t="str">
        <f>IFERROR((VLOOKUP(E24,#REF!,2,FALSE)),"")</f>
        <v/>
      </c>
      <c r="G24" s="184" t="str">
        <f t="shared" si="0"/>
        <v/>
      </c>
      <c r="H24" s="184">
        <f t="shared" si="11"/>
        <v>0</v>
      </c>
      <c r="I24" s="209" t="str">
        <f>+MID(別紙④!G13,23,1)</f>
        <v/>
      </c>
      <c r="J24" s="209" t="str">
        <f>IFERROR((VLOOKUP(I24,#REF!,2,FALSE)),"")</f>
        <v/>
      </c>
      <c r="K24" s="176" t="str">
        <f t="shared" si="1"/>
        <v/>
      </c>
      <c r="L24" s="176">
        <f t="shared" si="12"/>
        <v>0</v>
      </c>
      <c r="M24" s="210" t="str">
        <f>+MID(別紙④!H13,23,1)</f>
        <v/>
      </c>
      <c r="N24" s="210" t="str">
        <f>IFERROR((VLOOKUP(M24,#REF!,2,FALSE)),"")</f>
        <v/>
      </c>
      <c r="O24" s="184" t="str">
        <f t="shared" si="2"/>
        <v/>
      </c>
      <c r="P24" s="184">
        <f t="shared" si="13"/>
        <v>0</v>
      </c>
      <c r="Q24" s="209" t="str">
        <f>+MID(別紙④!G14,23,1)</f>
        <v/>
      </c>
      <c r="R24" s="209" t="str">
        <f>IFERROR((VLOOKUP(Q24,#REF!,2,FALSE)),"")</f>
        <v/>
      </c>
      <c r="S24" s="176" t="str">
        <f t="shared" si="3"/>
        <v/>
      </c>
      <c r="T24" s="176">
        <f t="shared" si="14"/>
        <v>0</v>
      </c>
      <c r="U24" s="210" t="str">
        <f>+MID(別紙④!H14,23,1)</f>
        <v/>
      </c>
      <c r="V24" s="210" t="str">
        <f>IFERROR((VLOOKUP(U24,#REF!,2,FALSE)),"")</f>
        <v/>
      </c>
      <c r="W24" s="184" t="str">
        <f t="shared" si="4"/>
        <v/>
      </c>
      <c r="X24" s="184">
        <f t="shared" si="15"/>
        <v>0</v>
      </c>
      <c r="Y24" s="209" t="str">
        <f>+MID(別紙④!G15,23,1)</f>
        <v/>
      </c>
      <c r="Z24" s="209" t="str">
        <f>IFERROR((VLOOKUP(Y24,#REF!,2,FALSE)),"")</f>
        <v/>
      </c>
      <c r="AA24" s="176" t="str">
        <f t="shared" si="5"/>
        <v/>
      </c>
      <c r="AB24" s="176">
        <f t="shared" si="16"/>
        <v>0</v>
      </c>
      <c r="AC24" s="210" t="str">
        <f>+MID(別紙④!H15,23,1)</f>
        <v/>
      </c>
      <c r="AD24" s="210" t="str">
        <f>IFERROR((VLOOKUP(AC24,#REF!,2,FALSE)),"")</f>
        <v/>
      </c>
      <c r="AE24" s="184" t="str">
        <f t="shared" si="6"/>
        <v/>
      </c>
      <c r="AF24" s="184">
        <f t="shared" si="17"/>
        <v>0</v>
      </c>
      <c r="AG24" s="209" t="str">
        <f>+MID(別紙④!G16,23,1)</f>
        <v/>
      </c>
      <c r="AH24" s="209" t="str">
        <f>IFERROR((VLOOKUP(AG24,#REF!,2,FALSE)),"")</f>
        <v/>
      </c>
      <c r="AI24" s="176" t="str">
        <f t="shared" si="7"/>
        <v/>
      </c>
      <c r="AJ24" s="176">
        <f t="shared" si="18"/>
        <v>0</v>
      </c>
      <c r="AL24" s="209" t="s">
        <v>659</v>
      </c>
      <c r="AM24" s="209" t="s">
        <v>660</v>
      </c>
      <c r="AN24" s="209">
        <f t="shared" si="8"/>
        <v>120</v>
      </c>
    </row>
    <row r="25" spans="1:40" ht="13.5" customHeight="1">
      <c r="A25" s="209" t="str">
        <f>+MID(別紙④!G12,24,1)</f>
        <v/>
      </c>
      <c r="B25" s="209" t="str">
        <f>IFERROR((VLOOKUP(A25,#REF!,2,FALSE)),"")</f>
        <v/>
      </c>
      <c r="C25" s="176" t="str">
        <f t="shared" si="9"/>
        <v/>
      </c>
      <c r="D25" s="176">
        <f t="shared" si="10"/>
        <v>0</v>
      </c>
      <c r="E25" s="210" t="str">
        <f>+MID(別紙④!H12,24,1)</f>
        <v/>
      </c>
      <c r="F25" s="210" t="str">
        <f>IFERROR((VLOOKUP(E25,#REF!,2,FALSE)),"")</f>
        <v/>
      </c>
      <c r="G25" s="184" t="str">
        <f t="shared" si="0"/>
        <v/>
      </c>
      <c r="H25" s="184">
        <f t="shared" si="11"/>
        <v>0</v>
      </c>
      <c r="I25" s="209" t="str">
        <f>+MID(別紙④!G13,24,1)</f>
        <v/>
      </c>
      <c r="J25" s="209" t="str">
        <f>IFERROR((VLOOKUP(I25,#REF!,2,FALSE)),"")</f>
        <v/>
      </c>
      <c r="K25" s="176" t="str">
        <f t="shared" si="1"/>
        <v/>
      </c>
      <c r="L25" s="176">
        <f t="shared" si="12"/>
        <v>0</v>
      </c>
      <c r="M25" s="210" t="str">
        <f>+MID(別紙④!H13,24,1)</f>
        <v/>
      </c>
      <c r="N25" s="210" t="str">
        <f>IFERROR((VLOOKUP(M25,#REF!,2,FALSE)),"")</f>
        <v/>
      </c>
      <c r="O25" s="184" t="str">
        <f t="shared" si="2"/>
        <v/>
      </c>
      <c r="P25" s="184">
        <f t="shared" si="13"/>
        <v>0</v>
      </c>
      <c r="Q25" s="209" t="str">
        <f>+MID(別紙④!G14,24,1)</f>
        <v/>
      </c>
      <c r="R25" s="209" t="str">
        <f>IFERROR((VLOOKUP(Q25,#REF!,2,FALSE)),"")</f>
        <v/>
      </c>
      <c r="S25" s="176" t="str">
        <f t="shared" si="3"/>
        <v/>
      </c>
      <c r="T25" s="176">
        <f t="shared" si="14"/>
        <v>0</v>
      </c>
      <c r="U25" s="210" t="str">
        <f>+MID(別紙④!H14,24,1)</f>
        <v/>
      </c>
      <c r="V25" s="210" t="str">
        <f>IFERROR((VLOOKUP(U25,#REF!,2,FALSE)),"")</f>
        <v/>
      </c>
      <c r="W25" s="184" t="str">
        <f t="shared" si="4"/>
        <v/>
      </c>
      <c r="X25" s="184">
        <f t="shared" si="15"/>
        <v>0</v>
      </c>
      <c r="Y25" s="209" t="str">
        <f>+MID(別紙④!G15,24,1)</f>
        <v/>
      </c>
      <c r="Z25" s="209" t="str">
        <f>IFERROR((VLOOKUP(Y25,#REF!,2,FALSE)),"")</f>
        <v/>
      </c>
      <c r="AA25" s="176" t="str">
        <f t="shared" si="5"/>
        <v/>
      </c>
      <c r="AB25" s="176">
        <f t="shared" si="16"/>
        <v>0</v>
      </c>
      <c r="AC25" s="210" t="str">
        <f>+MID(別紙④!H15,24,1)</f>
        <v/>
      </c>
      <c r="AD25" s="210" t="str">
        <f>IFERROR((VLOOKUP(AC25,#REF!,2,FALSE)),"")</f>
        <v/>
      </c>
      <c r="AE25" s="184" t="str">
        <f t="shared" si="6"/>
        <v/>
      </c>
      <c r="AF25" s="184">
        <f t="shared" si="17"/>
        <v>0</v>
      </c>
      <c r="AG25" s="209" t="str">
        <f>+MID(別紙④!G16,24,1)</f>
        <v/>
      </c>
      <c r="AH25" s="209" t="str">
        <f>IFERROR((VLOOKUP(AG25,#REF!,2,FALSE)),"")</f>
        <v/>
      </c>
      <c r="AI25" s="176" t="str">
        <f t="shared" si="7"/>
        <v/>
      </c>
      <c r="AJ25" s="176">
        <f t="shared" si="18"/>
        <v>0</v>
      </c>
      <c r="AL25" s="209" t="s">
        <v>661</v>
      </c>
      <c r="AM25" s="209" t="s">
        <v>662</v>
      </c>
      <c r="AN25" s="209">
        <f t="shared" si="8"/>
        <v>121</v>
      </c>
    </row>
    <row r="26" spans="1:40" ht="13.5" customHeight="1">
      <c r="A26" s="209" t="str">
        <f>+MID(別紙④!G12,25,1)</f>
        <v/>
      </c>
      <c r="B26" s="209" t="str">
        <f>IFERROR((VLOOKUP(A26,#REF!,2,FALSE)),"")</f>
        <v/>
      </c>
      <c r="C26" s="176" t="str">
        <f t="shared" si="9"/>
        <v/>
      </c>
      <c r="D26" s="176">
        <f t="shared" si="10"/>
        <v>0</v>
      </c>
      <c r="E26" s="210" t="str">
        <f>+MID(別紙④!H12,25,1)</f>
        <v/>
      </c>
      <c r="F26" s="210" t="str">
        <f>IFERROR((VLOOKUP(E26,#REF!,2,FALSE)),"")</f>
        <v/>
      </c>
      <c r="G26" s="184" t="str">
        <f t="shared" si="0"/>
        <v/>
      </c>
      <c r="H26" s="184">
        <f t="shared" si="11"/>
        <v>0</v>
      </c>
      <c r="I26" s="209" t="str">
        <f>+MID(別紙④!G13,25,1)</f>
        <v/>
      </c>
      <c r="J26" s="209" t="str">
        <f>IFERROR((VLOOKUP(I26,#REF!,2,FALSE)),"")</f>
        <v/>
      </c>
      <c r="K26" s="176" t="str">
        <f t="shared" si="1"/>
        <v/>
      </c>
      <c r="L26" s="176">
        <f t="shared" si="12"/>
        <v>0</v>
      </c>
      <c r="M26" s="210" t="str">
        <f>+MID(別紙④!H13,25,1)</f>
        <v/>
      </c>
      <c r="N26" s="210" t="str">
        <f>IFERROR((VLOOKUP(M26,#REF!,2,FALSE)),"")</f>
        <v/>
      </c>
      <c r="O26" s="184" t="str">
        <f t="shared" si="2"/>
        <v/>
      </c>
      <c r="P26" s="184">
        <f t="shared" si="13"/>
        <v>0</v>
      </c>
      <c r="Q26" s="209" t="str">
        <f>+MID(別紙④!G14,25,1)</f>
        <v/>
      </c>
      <c r="R26" s="209" t="str">
        <f>IFERROR((VLOOKUP(Q26,#REF!,2,FALSE)),"")</f>
        <v/>
      </c>
      <c r="S26" s="176" t="str">
        <f t="shared" si="3"/>
        <v/>
      </c>
      <c r="T26" s="176">
        <f t="shared" si="14"/>
        <v>0</v>
      </c>
      <c r="U26" s="210" t="str">
        <f>+MID(別紙④!H14,25,1)</f>
        <v/>
      </c>
      <c r="V26" s="210" t="str">
        <f>IFERROR((VLOOKUP(U26,#REF!,2,FALSE)),"")</f>
        <v/>
      </c>
      <c r="W26" s="184" t="str">
        <f t="shared" si="4"/>
        <v/>
      </c>
      <c r="X26" s="184">
        <f t="shared" si="15"/>
        <v>0</v>
      </c>
      <c r="Y26" s="209" t="str">
        <f>+MID(別紙④!G15,25,1)</f>
        <v/>
      </c>
      <c r="Z26" s="209" t="str">
        <f>IFERROR((VLOOKUP(Y26,#REF!,2,FALSE)),"")</f>
        <v/>
      </c>
      <c r="AA26" s="176" t="str">
        <f t="shared" si="5"/>
        <v/>
      </c>
      <c r="AB26" s="176">
        <f t="shared" si="16"/>
        <v>0</v>
      </c>
      <c r="AC26" s="210" t="str">
        <f>+MID(別紙④!H15,25,1)</f>
        <v/>
      </c>
      <c r="AD26" s="210" t="str">
        <f>IFERROR((VLOOKUP(AC26,#REF!,2,FALSE)),"")</f>
        <v/>
      </c>
      <c r="AE26" s="184" t="str">
        <f t="shared" si="6"/>
        <v/>
      </c>
      <c r="AF26" s="184">
        <f t="shared" si="17"/>
        <v>0</v>
      </c>
      <c r="AG26" s="209" t="str">
        <f>+MID(別紙④!G16,25,1)</f>
        <v/>
      </c>
      <c r="AH26" s="209" t="str">
        <f>IFERROR((VLOOKUP(AG26,#REF!,2,FALSE)),"")</f>
        <v/>
      </c>
      <c r="AI26" s="176" t="str">
        <f t="shared" si="7"/>
        <v/>
      </c>
      <c r="AJ26" s="176">
        <f t="shared" si="18"/>
        <v>0</v>
      </c>
      <c r="AL26" s="209" t="s">
        <v>663</v>
      </c>
      <c r="AM26" s="209" t="s">
        <v>664</v>
      </c>
      <c r="AN26" s="209">
        <f t="shared" si="8"/>
        <v>122</v>
      </c>
    </row>
    <row r="27" spans="1:40" ht="13.5" customHeight="1">
      <c r="A27" s="209" t="str">
        <f>+MID(別紙④!G12,26,1)</f>
        <v/>
      </c>
      <c r="B27" s="209" t="str">
        <f>IFERROR((VLOOKUP(A27,#REF!,2,FALSE)),"")</f>
        <v/>
      </c>
      <c r="C27" s="176" t="str">
        <f t="shared" si="9"/>
        <v/>
      </c>
      <c r="D27" s="176">
        <f t="shared" si="10"/>
        <v>0</v>
      </c>
      <c r="E27" s="210" t="str">
        <f>+MID(別紙④!H12,26,1)</f>
        <v/>
      </c>
      <c r="F27" s="210" t="str">
        <f>IFERROR((VLOOKUP(E27,#REF!,2,FALSE)),"")</f>
        <v/>
      </c>
      <c r="G27" s="184" t="str">
        <f t="shared" si="0"/>
        <v/>
      </c>
      <c r="H27" s="184">
        <f t="shared" si="11"/>
        <v>0</v>
      </c>
      <c r="I27" s="209" t="str">
        <f>+MID(別紙④!G13,26,1)</f>
        <v/>
      </c>
      <c r="J27" s="209" t="str">
        <f>IFERROR((VLOOKUP(I27,#REF!,2,FALSE)),"")</f>
        <v/>
      </c>
      <c r="K27" s="176" t="str">
        <f t="shared" si="1"/>
        <v/>
      </c>
      <c r="L27" s="176">
        <f t="shared" si="12"/>
        <v>0</v>
      </c>
      <c r="M27" s="210" t="str">
        <f>+MID(別紙④!H13,26,1)</f>
        <v/>
      </c>
      <c r="N27" s="210" t="str">
        <f>IFERROR((VLOOKUP(M27,#REF!,2,FALSE)),"")</f>
        <v/>
      </c>
      <c r="O27" s="184" t="str">
        <f t="shared" si="2"/>
        <v/>
      </c>
      <c r="P27" s="184">
        <f t="shared" si="13"/>
        <v>0</v>
      </c>
      <c r="Q27" s="209" t="str">
        <f>+MID(別紙④!G14,26,1)</f>
        <v/>
      </c>
      <c r="R27" s="209" t="str">
        <f>IFERROR((VLOOKUP(Q27,#REF!,2,FALSE)),"")</f>
        <v/>
      </c>
      <c r="S27" s="176" t="str">
        <f t="shared" si="3"/>
        <v/>
      </c>
      <c r="T27" s="176">
        <f t="shared" si="14"/>
        <v>0</v>
      </c>
      <c r="U27" s="210" t="str">
        <f>+MID(別紙④!H14,26,1)</f>
        <v/>
      </c>
      <c r="V27" s="210" t="str">
        <f>IFERROR((VLOOKUP(U27,#REF!,2,FALSE)),"")</f>
        <v/>
      </c>
      <c r="W27" s="184" t="str">
        <f t="shared" si="4"/>
        <v/>
      </c>
      <c r="X27" s="184">
        <f t="shared" si="15"/>
        <v>0</v>
      </c>
      <c r="Y27" s="209" t="str">
        <f>+MID(別紙④!G15,26,1)</f>
        <v/>
      </c>
      <c r="Z27" s="209" t="str">
        <f>IFERROR((VLOOKUP(Y27,#REF!,2,FALSE)),"")</f>
        <v/>
      </c>
      <c r="AA27" s="176" t="str">
        <f t="shared" si="5"/>
        <v/>
      </c>
      <c r="AB27" s="176">
        <f t="shared" si="16"/>
        <v>0</v>
      </c>
      <c r="AC27" s="210" t="str">
        <f>+MID(別紙④!H15,26,1)</f>
        <v/>
      </c>
      <c r="AD27" s="210" t="str">
        <f>IFERROR((VLOOKUP(AC27,#REF!,2,FALSE)),"")</f>
        <v/>
      </c>
      <c r="AE27" s="184" t="str">
        <f t="shared" si="6"/>
        <v/>
      </c>
      <c r="AF27" s="184">
        <f t="shared" si="17"/>
        <v>0</v>
      </c>
      <c r="AG27" s="209" t="str">
        <f>+MID(別紙④!G16,26,1)</f>
        <v/>
      </c>
      <c r="AH27" s="209" t="str">
        <f>IFERROR((VLOOKUP(AG27,#REF!,2,FALSE)),"")</f>
        <v/>
      </c>
      <c r="AI27" s="176" t="str">
        <f t="shared" si="7"/>
        <v/>
      </c>
      <c r="AJ27" s="176">
        <f t="shared" si="18"/>
        <v>0</v>
      </c>
      <c r="AL27" s="209" t="s">
        <v>665</v>
      </c>
      <c r="AM27" s="209" t="s">
        <v>666</v>
      </c>
      <c r="AN27" s="209">
        <f t="shared" si="8"/>
        <v>45</v>
      </c>
    </row>
    <row r="28" spans="1:40" ht="13.5" customHeight="1">
      <c r="A28" s="209" t="str">
        <f>+MID(別紙④!G12,27,1)</f>
        <v/>
      </c>
      <c r="B28" s="209" t="str">
        <f>IFERROR((VLOOKUP(A28,#REF!,2,FALSE)),"")</f>
        <v/>
      </c>
      <c r="C28" s="176" t="str">
        <f t="shared" si="9"/>
        <v/>
      </c>
      <c r="D28" s="176">
        <f t="shared" si="10"/>
        <v>0</v>
      </c>
      <c r="E28" s="210" t="str">
        <f>+MID(別紙④!H12,27,1)</f>
        <v/>
      </c>
      <c r="F28" s="210" t="str">
        <f>IFERROR((VLOOKUP(E28,#REF!,2,FALSE)),"")</f>
        <v/>
      </c>
      <c r="G28" s="184" t="str">
        <f t="shared" si="0"/>
        <v/>
      </c>
      <c r="H28" s="184">
        <f t="shared" si="11"/>
        <v>0</v>
      </c>
      <c r="I28" s="209" t="str">
        <f>+MID(別紙④!G13,27,1)</f>
        <v/>
      </c>
      <c r="J28" s="209" t="str">
        <f>IFERROR((VLOOKUP(I28,#REF!,2,FALSE)),"")</f>
        <v/>
      </c>
      <c r="K28" s="176" t="str">
        <f t="shared" si="1"/>
        <v/>
      </c>
      <c r="L28" s="176">
        <f t="shared" si="12"/>
        <v>0</v>
      </c>
      <c r="M28" s="210" t="str">
        <f>+MID(別紙④!H13,27,1)</f>
        <v/>
      </c>
      <c r="N28" s="210" t="str">
        <f>IFERROR((VLOOKUP(M28,#REF!,2,FALSE)),"")</f>
        <v/>
      </c>
      <c r="O28" s="184" t="str">
        <f t="shared" si="2"/>
        <v/>
      </c>
      <c r="P28" s="184">
        <f t="shared" si="13"/>
        <v>0</v>
      </c>
      <c r="Q28" s="209" t="str">
        <f>+MID(別紙④!G14,27,1)</f>
        <v/>
      </c>
      <c r="R28" s="209" t="str">
        <f>IFERROR((VLOOKUP(Q28,#REF!,2,FALSE)),"")</f>
        <v/>
      </c>
      <c r="S28" s="176" t="str">
        <f t="shared" si="3"/>
        <v/>
      </c>
      <c r="T28" s="176">
        <f t="shared" si="14"/>
        <v>0</v>
      </c>
      <c r="U28" s="210" t="str">
        <f>+MID(別紙④!H14,27,1)</f>
        <v/>
      </c>
      <c r="V28" s="210" t="str">
        <f>IFERROR((VLOOKUP(U28,#REF!,2,FALSE)),"")</f>
        <v/>
      </c>
      <c r="W28" s="184" t="str">
        <f t="shared" si="4"/>
        <v/>
      </c>
      <c r="X28" s="184">
        <f t="shared" si="15"/>
        <v>0</v>
      </c>
      <c r="Y28" s="209" t="str">
        <f>+MID(別紙④!G15,27,1)</f>
        <v/>
      </c>
      <c r="Z28" s="209" t="str">
        <f>IFERROR((VLOOKUP(Y28,#REF!,2,FALSE)),"")</f>
        <v/>
      </c>
      <c r="AA28" s="176" t="str">
        <f t="shared" si="5"/>
        <v/>
      </c>
      <c r="AB28" s="176">
        <f t="shared" si="16"/>
        <v>0</v>
      </c>
      <c r="AC28" s="210" t="str">
        <f>+MID(別紙④!H15,27,1)</f>
        <v/>
      </c>
      <c r="AD28" s="210" t="str">
        <f>IFERROR((VLOOKUP(AC28,#REF!,2,FALSE)),"")</f>
        <v/>
      </c>
      <c r="AE28" s="184" t="str">
        <f t="shared" si="6"/>
        <v/>
      </c>
      <c r="AF28" s="184">
        <f t="shared" si="17"/>
        <v>0</v>
      </c>
      <c r="AG28" s="209" t="str">
        <f>+MID(別紙④!G16,27,1)</f>
        <v/>
      </c>
      <c r="AH28" s="209" t="str">
        <f>IFERROR((VLOOKUP(AG28,#REF!,2,FALSE)),"")</f>
        <v/>
      </c>
      <c r="AI28" s="176" t="str">
        <f t="shared" si="7"/>
        <v/>
      </c>
      <c r="AJ28" s="176">
        <f t="shared" si="18"/>
        <v>0</v>
      </c>
      <c r="AL28" s="209" t="s">
        <v>667</v>
      </c>
      <c r="AM28" s="209" t="s">
        <v>668</v>
      </c>
      <c r="AN28" s="209">
        <f t="shared" si="8"/>
        <v>64</v>
      </c>
    </row>
    <row r="29" spans="1:40" ht="13.5" customHeight="1">
      <c r="A29" s="209" t="str">
        <f>+MID(別紙④!G12,28,1)</f>
        <v/>
      </c>
      <c r="B29" s="209" t="str">
        <f>IFERROR((VLOOKUP(A29,#REF!,2,FALSE)),"")</f>
        <v/>
      </c>
      <c r="C29" s="176" t="str">
        <f t="shared" si="9"/>
        <v/>
      </c>
      <c r="D29" s="176">
        <f t="shared" si="10"/>
        <v>0</v>
      </c>
      <c r="E29" s="210" t="str">
        <f>+MID(別紙④!H12,28,1)</f>
        <v/>
      </c>
      <c r="F29" s="210" t="str">
        <f>IFERROR((VLOOKUP(E29,#REF!,2,FALSE)),"")</f>
        <v/>
      </c>
      <c r="G29" s="184" t="str">
        <f t="shared" si="0"/>
        <v/>
      </c>
      <c r="H29" s="184">
        <f t="shared" si="11"/>
        <v>0</v>
      </c>
      <c r="I29" s="209" t="str">
        <f>+MID(別紙④!G13,28,1)</f>
        <v/>
      </c>
      <c r="J29" s="209" t="str">
        <f>IFERROR((VLOOKUP(I29,#REF!,2,FALSE)),"")</f>
        <v/>
      </c>
      <c r="K29" s="176" t="str">
        <f t="shared" si="1"/>
        <v/>
      </c>
      <c r="L29" s="176">
        <f t="shared" si="12"/>
        <v>0</v>
      </c>
      <c r="M29" s="210" t="str">
        <f>+MID(別紙④!H13,28,1)</f>
        <v/>
      </c>
      <c r="N29" s="210" t="str">
        <f>IFERROR((VLOOKUP(M29,#REF!,2,FALSE)),"")</f>
        <v/>
      </c>
      <c r="O29" s="184" t="str">
        <f t="shared" si="2"/>
        <v/>
      </c>
      <c r="P29" s="184">
        <f t="shared" si="13"/>
        <v>0</v>
      </c>
      <c r="Q29" s="209" t="str">
        <f>+MID(別紙④!G14,28,1)</f>
        <v/>
      </c>
      <c r="R29" s="209" t="str">
        <f>IFERROR((VLOOKUP(Q29,#REF!,2,FALSE)),"")</f>
        <v/>
      </c>
      <c r="S29" s="176" t="str">
        <f t="shared" si="3"/>
        <v/>
      </c>
      <c r="T29" s="176">
        <f t="shared" si="14"/>
        <v>0</v>
      </c>
      <c r="U29" s="210" t="str">
        <f>+MID(別紙④!H14,28,1)</f>
        <v/>
      </c>
      <c r="V29" s="210" t="str">
        <f>IFERROR((VLOOKUP(U29,#REF!,2,FALSE)),"")</f>
        <v/>
      </c>
      <c r="W29" s="184" t="str">
        <f t="shared" si="4"/>
        <v/>
      </c>
      <c r="X29" s="184">
        <f t="shared" si="15"/>
        <v>0</v>
      </c>
      <c r="Y29" s="209" t="str">
        <f>+MID(別紙④!G15,28,1)</f>
        <v/>
      </c>
      <c r="Z29" s="209" t="str">
        <f>IFERROR((VLOOKUP(Y29,#REF!,2,FALSE)),"")</f>
        <v/>
      </c>
      <c r="AA29" s="176" t="str">
        <f t="shared" si="5"/>
        <v/>
      </c>
      <c r="AB29" s="176">
        <f t="shared" si="16"/>
        <v>0</v>
      </c>
      <c r="AC29" s="210" t="str">
        <f>+MID(別紙④!H15,28,1)</f>
        <v/>
      </c>
      <c r="AD29" s="210" t="str">
        <f>IFERROR((VLOOKUP(AC29,#REF!,2,FALSE)),"")</f>
        <v/>
      </c>
      <c r="AE29" s="184" t="str">
        <f t="shared" si="6"/>
        <v/>
      </c>
      <c r="AF29" s="184">
        <f t="shared" si="17"/>
        <v>0</v>
      </c>
      <c r="AG29" s="209" t="str">
        <f>+MID(別紙④!G16,28,1)</f>
        <v/>
      </c>
      <c r="AH29" s="209" t="str">
        <f>IFERROR((VLOOKUP(AG29,#REF!,2,FALSE)),"")</f>
        <v/>
      </c>
      <c r="AI29" s="176" t="str">
        <f t="shared" si="7"/>
        <v/>
      </c>
      <c r="AJ29" s="176">
        <f t="shared" si="18"/>
        <v>0</v>
      </c>
      <c r="AL29" s="209" t="s">
        <v>669</v>
      </c>
      <c r="AM29" s="209" t="s">
        <v>802</v>
      </c>
      <c r="AN29" s="209">
        <f t="shared" si="8"/>
        <v>35</v>
      </c>
    </row>
    <row r="30" spans="1:40" ht="13.5" customHeight="1">
      <c r="A30" s="209" t="str">
        <f>+MID(別紙④!G12,29,1)</f>
        <v/>
      </c>
      <c r="B30" s="209" t="str">
        <f>IFERROR((VLOOKUP(A30,#REF!,2,FALSE)),"")</f>
        <v/>
      </c>
      <c r="C30" s="176" t="str">
        <f t="shared" si="9"/>
        <v/>
      </c>
      <c r="D30" s="176">
        <f t="shared" si="10"/>
        <v>0</v>
      </c>
      <c r="E30" s="210" t="str">
        <f>+MID(別紙④!H12,29,1)</f>
        <v/>
      </c>
      <c r="F30" s="210" t="str">
        <f>IFERROR((VLOOKUP(E30,#REF!,2,FALSE)),"")</f>
        <v/>
      </c>
      <c r="G30" s="184" t="str">
        <f t="shared" si="0"/>
        <v/>
      </c>
      <c r="H30" s="184">
        <f t="shared" si="11"/>
        <v>0</v>
      </c>
      <c r="I30" s="209" t="str">
        <f>+MID(別紙④!G13,29,1)</f>
        <v/>
      </c>
      <c r="J30" s="209" t="str">
        <f>IFERROR((VLOOKUP(I30,#REF!,2,FALSE)),"")</f>
        <v/>
      </c>
      <c r="K30" s="176" t="str">
        <f t="shared" si="1"/>
        <v/>
      </c>
      <c r="L30" s="176">
        <f t="shared" si="12"/>
        <v>0</v>
      </c>
      <c r="M30" s="210" t="str">
        <f>+MID(別紙④!H13,29,1)</f>
        <v/>
      </c>
      <c r="N30" s="210" t="str">
        <f>IFERROR((VLOOKUP(M30,#REF!,2,FALSE)),"")</f>
        <v/>
      </c>
      <c r="O30" s="184" t="str">
        <f t="shared" si="2"/>
        <v/>
      </c>
      <c r="P30" s="184">
        <f t="shared" si="13"/>
        <v>0</v>
      </c>
      <c r="Q30" s="209" t="str">
        <f>+MID(別紙④!G14,29,1)</f>
        <v/>
      </c>
      <c r="R30" s="209" t="str">
        <f>IFERROR((VLOOKUP(Q30,#REF!,2,FALSE)),"")</f>
        <v/>
      </c>
      <c r="S30" s="176" t="str">
        <f t="shared" si="3"/>
        <v/>
      </c>
      <c r="T30" s="176">
        <f t="shared" si="14"/>
        <v>0</v>
      </c>
      <c r="U30" s="210" t="str">
        <f>+MID(別紙④!H14,29,1)</f>
        <v/>
      </c>
      <c r="V30" s="210" t="str">
        <f>IFERROR((VLOOKUP(U30,#REF!,2,FALSE)),"")</f>
        <v/>
      </c>
      <c r="W30" s="184" t="str">
        <f t="shared" si="4"/>
        <v/>
      </c>
      <c r="X30" s="184">
        <f t="shared" si="15"/>
        <v>0</v>
      </c>
      <c r="Y30" s="209" t="str">
        <f>+MID(別紙④!G15,29,1)</f>
        <v/>
      </c>
      <c r="Z30" s="209" t="str">
        <f>IFERROR((VLOOKUP(Y30,#REF!,2,FALSE)),"")</f>
        <v/>
      </c>
      <c r="AA30" s="176" t="str">
        <f t="shared" si="5"/>
        <v/>
      </c>
      <c r="AB30" s="176">
        <f t="shared" si="16"/>
        <v>0</v>
      </c>
      <c r="AC30" s="210" t="str">
        <f>+MID(別紙④!H15,29,1)</f>
        <v/>
      </c>
      <c r="AD30" s="210" t="str">
        <f>IFERROR((VLOOKUP(AC30,#REF!,2,FALSE)),"")</f>
        <v/>
      </c>
      <c r="AE30" s="184" t="str">
        <f t="shared" si="6"/>
        <v/>
      </c>
      <c r="AF30" s="184">
        <f t="shared" si="17"/>
        <v>0</v>
      </c>
      <c r="AG30" s="209" t="str">
        <f>+MID(別紙④!G16,29,1)</f>
        <v/>
      </c>
      <c r="AH30" s="209" t="str">
        <f>IFERROR((VLOOKUP(AG30,#REF!,2,FALSE)),"")</f>
        <v/>
      </c>
      <c r="AI30" s="176" t="str">
        <f t="shared" si="7"/>
        <v/>
      </c>
      <c r="AJ30" s="176">
        <f t="shared" si="18"/>
        <v>0</v>
      </c>
      <c r="AL30" s="209" t="s">
        <v>670</v>
      </c>
      <c r="AM30" s="209" t="s">
        <v>614</v>
      </c>
      <c r="AN30" s="209">
        <f t="shared" si="8"/>
        <v>65</v>
      </c>
    </row>
    <row r="31" spans="1:40" ht="13.5" customHeight="1">
      <c r="A31" s="209" t="str">
        <f>+MID(別紙④!G12,30,1)</f>
        <v/>
      </c>
      <c r="B31" s="209" t="str">
        <f>IFERROR((VLOOKUP(A31,#REF!,2,FALSE)),"")</f>
        <v/>
      </c>
      <c r="C31" s="176" t="str">
        <f t="shared" si="9"/>
        <v/>
      </c>
      <c r="D31" s="176">
        <f t="shared" si="10"/>
        <v>0</v>
      </c>
      <c r="E31" s="210" t="str">
        <f>+MID(別紙④!H12,30,1)</f>
        <v/>
      </c>
      <c r="F31" s="210" t="str">
        <f>IFERROR((VLOOKUP(E31,#REF!,2,FALSE)),"")</f>
        <v/>
      </c>
      <c r="G31" s="184" t="str">
        <f t="shared" si="0"/>
        <v/>
      </c>
      <c r="H31" s="184">
        <f t="shared" si="11"/>
        <v>0</v>
      </c>
      <c r="I31" s="209" t="str">
        <f>+MID(別紙④!G13,30,1)</f>
        <v/>
      </c>
      <c r="J31" s="209" t="str">
        <f>IFERROR((VLOOKUP(I31,#REF!,2,FALSE)),"")</f>
        <v/>
      </c>
      <c r="K31" s="176" t="str">
        <f t="shared" si="1"/>
        <v/>
      </c>
      <c r="L31" s="176">
        <f t="shared" si="12"/>
        <v>0</v>
      </c>
      <c r="M31" s="210" t="str">
        <f>+MID(別紙④!H13,30,1)</f>
        <v/>
      </c>
      <c r="N31" s="210" t="str">
        <f>IFERROR((VLOOKUP(M31,#REF!,2,FALSE)),"")</f>
        <v/>
      </c>
      <c r="O31" s="184" t="str">
        <f t="shared" si="2"/>
        <v/>
      </c>
      <c r="P31" s="184">
        <f t="shared" si="13"/>
        <v>0</v>
      </c>
      <c r="Q31" s="209" t="str">
        <f>+MID(別紙④!G14,30,1)</f>
        <v/>
      </c>
      <c r="R31" s="209" t="str">
        <f>IFERROR((VLOOKUP(Q31,#REF!,2,FALSE)),"")</f>
        <v/>
      </c>
      <c r="S31" s="176" t="str">
        <f t="shared" si="3"/>
        <v/>
      </c>
      <c r="T31" s="176">
        <f t="shared" si="14"/>
        <v>0</v>
      </c>
      <c r="U31" s="210" t="str">
        <f>+MID(別紙④!H14,30,1)</f>
        <v/>
      </c>
      <c r="V31" s="210" t="str">
        <f>IFERROR((VLOOKUP(U31,#REF!,2,FALSE)),"")</f>
        <v/>
      </c>
      <c r="W31" s="184" t="str">
        <f t="shared" si="4"/>
        <v/>
      </c>
      <c r="X31" s="184">
        <f t="shared" si="15"/>
        <v>0</v>
      </c>
      <c r="Y31" s="209" t="str">
        <f>+MID(別紙④!G15,30,1)</f>
        <v/>
      </c>
      <c r="Z31" s="209" t="str">
        <f>IFERROR((VLOOKUP(Y31,#REF!,2,FALSE)),"")</f>
        <v/>
      </c>
      <c r="AA31" s="176" t="str">
        <f t="shared" si="5"/>
        <v/>
      </c>
      <c r="AB31" s="176">
        <f t="shared" si="16"/>
        <v>0</v>
      </c>
      <c r="AC31" s="210" t="str">
        <f>+MID(別紙④!H15,30,1)</f>
        <v/>
      </c>
      <c r="AD31" s="210" t="str">
        <f>IFERROR((VLOOKUP(AC31,#REF!,2,FALSE)),"")</f>
        <v/>
      </c>
      <c r="AE31" s="184" t="str">
        <f t="shared" si="6"/>
        <v/>
      </c>
      <c r="AF31" s="184">
        <f t="shared" si="17"/>
        <v>0</v>
      </c>
      <c r="AG31" s="209" t="str">
        <f>+MID(別紙④!G16,30,1)</f>
        <v/>
      </c>
      <c r="AH31" s="209" t="str">
        <f>IFERROR((VLOOKUP(AG31,#REF!,2,FALSE)),"")</f>
        <v/>
      </c>
      <c r="AI31" s="176" t="str">
        <f t="shared" si="7"/>
        <v/>
      </c>
      <c r="AJ31" s="176">
        <f t="shared" si="18"/>
        <v>0</v>
      </c>
      <c r="AL31" s="209" t="s">
        <v>671</v>
      </c>
      <c r="AM31" s="209" t="s">
        <v>616</v>
      </c>
      <c r="AN31" s="209">
        <f t="shared" si="8"/>
        <v>66</v>
      </c>
    </row>
    <row r="32" spans="1:40" ht="13.5" customHeight="1">
      <c r="A32" s="209" t="str">
        <f>+MID(別紙④!G12,31,1)</f>
        <v/>
      </c>
      <c r="B32" s="209" t="str">
        <f>IFERROR((VLOOKUP(A32,#REF!,2,FALSE)),"")</f>
        <v/>
      </c>
      <c r="C32" s="176" t="str">
        <f t="shared" si="9"/>
        <v/>
      </c>
      <c r="D32" s="176">
        <f t="shared" si="10"/>
        <v>0</v>
      </c>
      <c r="E32" s="210" t="str">
        <f>+MID(別紙④!H12,31,1)</f>
        <v/>
      </c>
      <c r="F32" s="210" t="str">
        <f>IFERROR((VLOOKUP(E32,#REF!,2,FALSE)),"")</f>
        <v/>
      </c>
      <c r="G32" s="184" t="str">
        <f t="shared" si="0"/>
        <v/>
      </c>
      <c r="H32" s="184">
        <f t="shared" si="11"/>
        <v>0</v>
      </c>
      <c r="I32" s="209" t="str">
        <f>+MID(別紙④!G13,31,1)</f>
        <v/>
      </c>
      <c r="J32" s="209" t="str">
        <f>IFERROR((VLOOKUP(I32,#REF!,2,FALSE)),"")</f>
        <v/>
      </c>
      <c r="K32" s="176" t="str">
        <f t="shared" si="1"/>
        <v/>
      </c>
      <c r="L32" s="176">
        <f t="shared" si="12"/>
        <v>0</v>
      </c>
      <c r="M32" s="210" t="str">
        <f>+MID(別紙④!H13,31,1)</f>
        <v/>
      </c>
      <c r="N32" s="210" t="str">
        <f>IFERROR((VLOOKUP(M32,#REF!,2,FALSE)),"")</f>
        <v/>
      </c>
      <c r="O32" s="184" t="str">
        <f t="shared" si="2"/>
        <v/>
      </c>
      <c r="P32" s="184">
        <f t="shared" si="13"/>
        <v>0</v>
      </c>
      <c r="Q32" s="209" t="str">
        <f>+MID(別紙④!G14,31,1)</f>
        <v/>
      </c>
      <c r="R32" s="209" t="str">
        <f>IFERROR((VLOOKUP(Q32,#REF!,2,FALSE)),"")</f>
        <v/>
      </c>
      <c r="S32" s="176" t="str">
        <f t="shared" si="3"/>
        <v/>
      </c>
      <c r="T32" s="176">
        <f t="shared" si="14"/>
        <v>0</v>
      </c>
      <c r="U32" s="210" t="str">
        <f>+MID(別紙④!H14,31,1)</f>
        <v/>
      </c>
      <c r="V32" s="210" t="str">
        <f>IFERROR((VLOOKUP(U32,#REF!,2,FALSE)),"")</f>
        <v/>
      </c>
      <c r="W32" s="184" t="str">
        <f t="shared" si="4"/>
        <v/>
      </c>
      <c r="X32" s="184">
        <f t="shared" si="15"/>
        <v>0</v>
      </c>
      <c r="Y32" s="209" t="str">
        <f>+MID(別紙④!G15,31,1)</f>
        <v/>
      </c>
      <c r="Z32" s="209" t="str">
        <f>IFERROR((VLOOKUP(Y32,#REF!,2,FALSE)),"")</f>
        <v/>
      </c>
      <c r="AA32" s="176" t="str">
        <f t="shared" si="5"/>
        <v/>
      </c>
      <c r="AB32" s="176">
        <f t="shared" si="16"/>
        <v>0</v>
      </c>
      <c r="AC32" s="210" t="str">
        <f>+MID(別紙④!H15,31,1)</f>
        <v/>
      </c>
      <c r="AD32" s="210" t="str">
        <f>IFERROR((VLOOKUP(AC32,#REF!,2,FALSE)),"")</f>
        <v/>
      </c>
      <c r="AE32" s="184" t="str">
        <f t="shared" si="6"/>
        <v/>
      </c>
      <c r="AF32" s="184">
        <f t="shared" si="17"/>
        <v>0</v>
      </c>
      <c r="AG32" s="209" t="str">
        <f>+MID(別紙④!G16,31,1)</f>
        <v/>
      </c>
      <c r="AH32" s="209" t="str">
        <f>IFERROR((VLOOKUP(AG32,#REF!,2,FALSE)),"")</f>
        <v/>
      </c>
      <c r="AI32" s="176" t="str">
        <f t="shared" si="7"/>
        <v/>
      </c>
      <c r="AJ32" s="176">
        <f t="shared" si="18"/>
        <v>0</v>
      </c>
      <c r="AL32" s="209" t="s">
        <v>672</v>
      </c>
      <c r="AM32" s="209" t="s">
        <v>618</v>
      </c>
      <c r="AN32" s="209">
        <f t="shared" si="8"/>
        <v>67</v>
      </c>
    </row>
    <row r="33" spans="1:40" ht="13.5" customHeight="1">
      <c r="A33" s="209" t="str">
        <f>+MID(別紙④!G12,32,1)</f>
        <v/>
      </c>
      <c r="B33" s="209" t="str">
        <f>IFERROR((VLOOKUP(A33,#REF!,2,FALSE)),"")</f>
        <v/>
      </c>
      <c r="C33" s="176" t="str">
        <f t="shared" si="9"/>
        <v/>
      </c>
      <c r="D33" s="218">
        <f t="shared" si="10"/>
        <v>0</v>
      </c>
      <c r="E33" s="210" t="str">
        <f>+MID(別紙④!H12,32,1)</f>
        <v/>
      </c>
      <c r="F33" s="210" t="str">
        <f>IFERROR((VLOOKUP(E33,#REF!,2,FALSE)),"")</f>
        <v/>
      </c>
      <c r="G33" s="184" t="str">
        <f t="shared" si="0"/>
        <v/>
      </c>
      <c r="H33" s="219">
        <f t="shared" si="11"/>
        <v>0</v>
      </c>
      <c r="I33" s="209" t="str">
        <f>+MID(別紙④!G13,32,1)</f>
        <v/>
      </c>
      <c r="J33" s="209" t="str">
        <f>IFERROR((VLOOKUP(I33,#REF!,2,FALSE)),"")</f>
        <v/>
      </c>
      <c r="K33" s="176" t="str">
        <f t="shared" si="1"/>
        <v/>
      </c>
      <c r="L33" s="218">
        <f t="shared" si="12"/>
        <v>0</v>
      </c>
      <c r="M33" s="210" t="str">
        <f>+MID(別紙④!H13,32,1)</f>
        <v/>
      </c>
      <c r="N33" s="210" t="str">
        <f>IFERROR((VLOOKUP(M33,#REF!,2,FALSE)),"")</f>
        <v/>
      </c>
      <c r="O33" s="184" t="str">
        <f t="shared" si="2"/>
        <v/>
      </c>
      <c r="P33" s="219">
        <f t="shared" si="13"/>
        <v>0</v>
      </c>
      <c r="Q33" s="209" t="str">
        <f>+MID(別紙④!G14,32,1)</f>
        <v/>
      </c>
      <c r="R33" s="209" t="str">
        <f>IFERROR((VLOOKUP(Q33,#REF!,2,FALSE)),"")</f>
        <v/>
      </c>
      <c r="S33" s="176" t="str">
        <f t="shared" si="3"/>
        <v/>
      </c>
      <c r="T33" s="218">
        <f t="shared" si="14"/>
        <v>0</v>
      </c>
      <c r="U33" s="210" t="str">
        <f>+MID(別紙④!H14,32,1)</f>
        <v/>
      </c>
      <c r="V33" s="210" t="str">
        <f>IFERROR((VLOOKUP(U33,#REF!,2,FALSE)),"")</f>
        <v/>
      </c>
      <c r="W33" s="184" t="str">
        <f t="shared" si="4"/>
        <v/>
      </c>
      <c r="X33" s="219">
        <f t="shared" si="15"/>
        <v>0</v>
      </c>
      <c r="Y33" s="209" t="str">
        <f>+MID(別紙④!G15,32,1)</f>
        <v/>
      </c>
      <c r="Z33" s="209" t="str">
        <f>IFERROR((VLOOKUP(Y33,#REF!,2,FALSE)),"")</f>
        <v/>
      </c>
      <c r="AA33" s="176" t="str">
        <f t="shared" si="5"/>
        <v/>
      </c>
      <c r="AB33" s="218">
        <f t="shared" si="16"/>
        <v>0</v>
      </c>
      <c r="AC33" s="210" t="str">
        <f>+MID(別紙④!H15,32,1)</f>
        <v/>
      </c>
      <c r="AD33" s="210" t="str">
        <f>IFERROR((VLOOKUP(AC33,#REF!,2,FALSE)),"")</f>
        <v/>
      </c>
      <c r="AE33" s="184" t="str">
        <f t="shared" si="6"/>
        <v/>
      </c>
      <c r="AF33" s="219">
        <f t="shared" si="17"/>
        <v>0</v>
      </c>
      <c r="AG33" s="209" t="str">
        <f>+MID(別紙④!G16,32,1)</f>
        <v/>
      </c>
      <c r="AH33" s="209" t="str">
        <f>IFERROR((VLOOKUP(AG33,#REF!,2,FALSE)),"")</f>
        <v/>
      </c>
      <c r="AI33" s="176" t="str">
        <f t="shared" si="7"/>
        <v/>
      </c>
      <c r="AJ33" s="218">
        <f t="shared" si="18"/>
        <v>0</v>
      </c>
      <c r="AL33" s="209" t="s">
        <v>673</v>
      </c>
      <c r="AM33" s="209" t="s">
        <v>620</v>
      </c>
      <c r="AN33" s="209">
        <f t="shared" si="8"/>
        <v>68</v>
      </c>
    </row>
    <row r="34" spans="1:40" ht="13.5" customHeight="1">
      <c r="A34" s="220"/>
      <c r="B34" s="220"/>
      <c r="D34" s="209">
        <f>SUM(D2:D33)</f>
        <v>0</v>
      </c>
      <c r="E34" s="220"/>
      <c r="F34" s="220"/>
      <c r="H34" s="209">
        <f>SUM(H2:H33)</f>
        <v>0</v>
      </c>
      <c r="I34" s="220"/>
      <c r="J34" s="220"/>
      <c r="L34" s="209">
        <f>SUM(L2:L33)</f>
        <v>0</v>
      </c>
      <c r="M34" s="220"/>
      <c r="N34" s="220"/>
      <c r="P34" s="209">
        <f>SUM(P2:P33)</f>
        <v>0</v>
      </c>
      <c r="Q34" s="220"/>
      <c r="R34" s="220"/>
      <c r="T34" s="209">
        <f>SUM(T2:T33)</f>
        <v>0</v>
      </c>
      <c r="U34" s="220"/>
      <c r="V34" s="220"/>
      <c r="X34" s="209">
        <f>SUM(X2:X33)</f>
        <v>0</v>
      </c>
      <c r="Y34" s="221"/>
      <c r="Z34" s="221"/>
      <c r="AB34" s="186">
        <f>SUM(AB2:AB33)</f>
        <v>0</v>
      </c>
      <c r="AC34" s="221"/>
      <c r="AD34" s="221"/>
      <c r="AF34" s="186">
        <f>SUM(AF2:AF33)</f>
        <v>0</v>
      </c>
      <c r="AG34" s="221"/>
      <c r="AH34" s="221"/>
      <c r="AJ34" s="186">
        <f>SUM(AJ2:AJ33)</f>
        <v>0</v>
      </c>
      <c r="AL34" s="209" t="s">
        <v>674</v>
      </c>
      <c r="AM34" s="209" t="s">
        <v>622</v>
      </c>
      <c r="AN34" s="209">
        <f t="shared" si="8"/>
        <v>69</v>
      </c>
    </row>
    <row r="35" spans="1:40" ht="13.5" customHeight="1">
      <c r="AL35" s="209" t="s">
        <v>675</v>
      </c>
      <c r="AM35" s="209" t="s">
        <v>624</v>
      </c>
      <c r="AN35" s="209">
        <f t="shared" si="8"/>
        <v>70</v>
      </c>
    </row>
    <row r="36" spans="1:40" ht="13.5" customHeight="1">
      <c r="AL36" s="209" t="s">
        <v>676</v>
      </c>
      <c r="AM36" s="209" t="s">
        <v>626</v>
      </c>
      <c r="AN36" s="209">
        <f t="shared" si="8"/>
        <v>71</v>
      </c>
    </row>
    <row r="37" spans="1:40" ht="13.5" customHeight="1">
      <c r="A37" s="182" t="s">
        <v>819</v>
      </c>
      <c r="B37" s="182" t="s">
        <v>820</v>
      </c>
      <c r="C37" s="182" t="s">
        <v>874</v>
      </c>
      <c r="D37" s="182" t="s">
        <v>875</v>
      </c>
      <c r="E37" s="182" t="s">
        <v>821</v>
      </c>
      <c r="F37" s="182" t="s">
        <v>807</v>
      </c>
      <c r="G37" s="182" t="s">
        <v>876</v>
      </c>
      <c r="H37" s="182" t="s">
        <v>877</v>
      </c>
      <c r="I37" s="182" t="s">
        <v>822</v>
      </c>
      <c r="J37" s="182" t="s">
        <v>808</v>
      </c>
      <c r="K37" s="182" t="s">
        <v>878</v>
      </c>
      <c r="L37" s="182" t="s">
        <v>879</v>
      </c>
      <c r="M37" s="182" t="s">
        <v>823</v>
      </c>
      <c r="N37" s="182" t="s">
        <v>809</v>
      </c>
      <c r="O37" s="182" t="s">
        <v>880</v>
      </c>
      <c r="P37" s="182" t="s">
        <v>881</v>
      </c>
      <c r="Q37" s="182" t="s">
        <v>824</v>
      </c>
      <c r="R37" s="182" t="s">
        <v>810</v>
      </c>
      <c r="S37" s="182" t="s">
        <v>882</v>
      </c>
      <c r="T37" s="182" t="s">
        <v>883</v>
      </c>
      <c r="U37" s="182" t="s">
        <v>811</v>
      </c>
      <c r="V37" s="182" t="s">
        <v>812</v>
      </c>
      <c r="W37" s="182" t="s">
        <v>884</v>
      </c>
      <c r="X37" s="182" t="s">
        <v>885</v>
      </c>
      <c r="Y37" s="183" t="s">
        <v>813</v>
      </c>
      <c r="Z37" s="183" t="s">
        <v>814</v>
      </c>
      <c r="AA37" s="183" t="s">
        <v>886</v>
      </c>
      <c r="AB37" s="183" t="s">
        <v>887</v>
      </c>
      <c r="AC37" s="183" t="s">
        <v>815</v>
      </c>
      <c r="AD37" s="183" t="s">
        <v>816</v>
      </c>
      <c r="AE37" s="183" t="s">
        <v>888</v>
      </c>
      <c r="AF37" s="183" t="s">
        <v>889</v>
      </c>
      <c r="AG37" s="183" t="s">
        <v>817</v>
      </c>
      <c r="AH37" s="183" t="s">
        <v>818</v>
      </c>
      <c r="AI37" s="183" t="s">
        <v>890</v>
      </c>
      <c r="AJ37" s="183" t="s">
        <v>891</v>
      </c>
      <c r="AL37" s="209" t="s">
        <v>677</v>
      </c>
      <c r="AM37" s="209" t="s">
        <v>628</v>
      </c>
      <c r="AN37" s="209">
        <f t="shared" si="8"/>
        <v>72</v>
      </c>
    </row>
    <row r="38" spans="1:40" ht="13.5" customHeight="1">
      <c r="A38" s="209" t="str">
        <f>+LEFT(別紙④!H16,1)</f>
        <v/>
      </c>
      <c r="B38" s="209" t="str">
        <f>IFERROR((VLOOKUP(A38,#REF!,2,FALSE)),"")</f>
        <v/>
      </c>
      <c r="C38" s="176" t="str">
        <f>IFERROR(CODE(A38),"")</f>
        <v/>
      </c>
      <c r="D38" s="176">
        <f>IF(C38="",0,IF(OR(AND(C38&lt;=122,C38&gt;=97),AND(C38&lt;=90,C38&gt;=65),AND(C38&lt;=57,C38&gt;=48),C38=45,C38=46,C38=64,C38=95,C38=36,C38=35),0,1))</f>
        <v>0</v>
      </c>
      <c r="E38" s="210" t="str">
        <f>+LEFT(別紙④!G17,1)</f>
        <v/>
      </c>
      <c r="F38" s="210" t="str">
        <f>IFERROR((VLOOKUP(E38,#REF!,2,FALSE)),"")</f>
        <v/>
      </c>
      <c r="G38" s="184" t="str">
        <f t="shared" ref="G38:G69" si="19">IFERROR(CODE(E38),"")</f>
        <v/>
      </c>
      <c r="H38" s="184">
        <f>IF(G38="",0,IF(OR(AND(G38&lt;=122,G38&gt;=97),AND(G38&lt;=90,G38&gt;=65),AND(G38&lt;=57,G38&gt;=48),G38=45,G38=46,G38=64,G38=95,G38=36,G38=35),0,1))</f>
        <v>0</v>
      </c>
      <c r="I38" s="209" t="str">
        <f>+LEFT(別紙④!H17,1)</f>
        <v/>
      </c>
      <c r="J38" s="209" t="str">
        <f>IFERROR((VLOOKUP(I38,#REF!,2,FALSE)),"")</f>
        <v/>
      </c>
      <c r="K38" s="176" t="str">
        <f t="shared" ref="K38:K69" si="20">IFERROR(CODE(I38),"")</f>
        <v/>
      </c>
      <c r="L38" s="176">
        <f>IF(K38="",0,IF(OR(AND(K38&lt;=122,K38&gt;=97),AND(K38&lt;=90,K38&gt;=65),AND(K38&lt;=57,K38&gt;=48),K38=45,K38=46,K38=64,K38=95,K38=36,K38=35),0,1))</f>
        <v>0</v>
      </c>
      <c r="M38" s="210" t="str">
        <f>+LEFT(別紙④!G18,1)</f>
        <v/>
      </c>
      <c r="N38" s="210" t="str">
        <f>IFERROR((VLOOKUP(M38,#REF!,2,FALSE)),"")</f>
        <v/>
      </c>
      <c r="O38" s="184" t="str">
        <f t="shared" ref="O38:O69" si="21">IFERROR(CODE(M38),"")</f>
        <v/>
      </c>
      <c r="P38" s="184">
        <f>IF(O38="",0,IF(OR(AND(O38&lt;=122,O38&gt;=97),AND(O38&lt;=90,O38&gt;=65),AND(O38&lt;=57,O38&gt;=48),O38=45,O38=46,O38=64,O38=95,O38=36,O38=35),0,1))</f>
        <v>0</v>
      </c>
      <c r="Q38" s="209" t="str">
        <f>+LEFT(別紙④!H18,1)</f>
        <v/>
      </c>
      <c r="R38" s="209" t="str">
        <f>IFERROR((VLOOKUP(Q38,#REF!,2,FALSE)),"")</f>
        <v/>
      </c>
      <c r="S38" s="176" t="str">
        <f t="shared" ref="S38:S69" si="22">IFERROR(CODE(Q38),"")</f>
        <v/>
      </c>
      <c r="T38" s="176">
        <f>IF(S38="",0,IF(OR(AND(S38&lt;=122,S38&gt;=97),AND(S38&lt;=90,S38&gt;=65),AND(S38&lt;=57,S38&gt;=48),S38=45,S38=46,S38=64,S38=95,S38=36,S38=35),0,1))</f>
        <v>0</v>
      </c>
      <c r="U38" s="210" t="str">
        <f>+LEFT(別紙④!G19,1)</f>
        <v/>
      </c>
      <c r="V38" s="210" t="str">
        <f>IFERROR((VLOOKUP(U38,#REF!,2,FALSE)),"")</f>
        <v/>
      </c>
      <c r="W38" s="184" t="str">
        <f t="shared" ref="W38:W69" si="23">IFERROR(CODE(U38),"")</f>
        <v/>
      </c>
      <c r="X38" s="184">
        <f>IF(W38="",0,IF(OR(AND(W38&lt;=122,W38&gt;=97),AND(W38&lt;=90,W38&gt;=65),AND(W38&lt;=57,W38&gt;=48),W38=45,W38=46,W38=64,W38=95,W38=36,W38=35),0,1))</f>
        <v>0</v>
      </c>
      <c r="Y38" s="209" t="str">
        <f>+LEFT(別紙④!H19,1)</f>
        <v/>
      </c>
      <c r="Z38" s="209" t="str">
        <f>IFERROR((VLOOKUP(Y38,#REF!,2,FALSE)),"")</f>
        <v/>
      </c>
      <c r="AA38" s="176" t="str">
        <f t="shared" ref="AA38:AA69" si="24">IFERROR(CODE(Y38),"")</f>
        <v/>
      </c>
      <c r="AB38" s="176">
        <f>IF(AA38="",0,IF(OR(AND(AA38&lt;=122,AA38&gt;=97),AND(AA38&lt;=90,AA38&gt;=65),AND(AA38&lt;=57,AA38&gt;=48),AA38=45,AA38=46,AA38=64,AA38=95,AA38=36,AA38=35),0,1))</f>
        <v>0</v>
      </c>
      <c r="AC38" s="210" t="str">
        <f>+LEFT(別紙④!G20,1)</f>
        <v/>
      </c>
      <c r="AD38" s="210" t="str">
        <f>IFERROR((VLOOKUP(AC38,#REF!,2,FALSE)),"")</f>
        <v/>
      </c>
      <c r="AE38" s="184" t="str">
        <f t="shared" ref="AE38:AE69" si="25">IFERROR(CODE(AC38),"")</f>
        <v/>
      </c>
      <c r="AF38" s="184">
        <f>IF(AE38="",0,IF(OR(AND(AE38&lt;=122,AE38&gt;=97),AND(AE38&lt;=90,AE38&gt;=65),AND(AE38&lt;=57,AE38&gt;=48),AE38=45,AE38=46,AE38=64,AE38=95,AE38=36,AE38=35),0,1))</f>
        <v>0</v>
      </c>
      <c r="AG38" s="209" t="str">
        <f>+LEFT(別紙④!H20,1)</f>
        <v/>
      </c>
      <c r="AH38" s="209" t="str">
        <f>IFERROR((VLOOKUP(AG38,#REF!,2,FALSE)),"")</f>
        <v/>
      </c>
      <c r="AI38" s="176" t="str">
        <f t="shared" ref="AI38:AI69" si="26">IFERROR(CODE(AG38),"")</f>
        <v/>
      </c>
      <c r="AJ38" s="176">
        <f>IF(AI38="",0,IF(OR(AND(AI38&lt;=122,AI38&gt;=97),AND(AI38&lt;=90,AI38&gt;=65),AND(AI38&lt;=57,AI38&gt;=48),AI38=45,AI38=46,AI38=64,AI38=95,AI38=36,AI38=35),0,1))</f>
        <v>0</v>
      </c>
      <c r="AL38" s="209" t="s">
        <v>678</v>
      </c>
      <c r="AM38" s="209" t="s">
        <v>630</v>
      </c>
      <c r="AN38" s="209">
        <f t="shared" si="8"/>
        <v>73</v>
      </c>
    </row>
    <row r="39" spans="1:40" ht="13.5" customHeight="1">
      <c r="A39" s="209" t="str">
        <f>+MID(別紙④!H16,2,1)</f>
        <v/>
      </c>
      <c r="B39" s="209" t="str">
        <f>IFERROR((VLOOKUP(A39,#REF!,2,FALSE)),"")</f>
        <v/>
      </c>
      <c r="C39" s="176" t="str">
        <f t="shared" ref="C39:C69" si="27">IFERROR(CODE(A39),"")</f>
        <v/>
      </c>
      <c r="D39" s="176">
        <f t="shared" ref="D39:D69" si="28">IF(C39="",0,IF(OR(AND(C39&lt;=122,C39&gt;=97),AND(C39&lt;=90,C39&gt;=65),AND(C39&lt;=57,C39&gt;=48),C39=45,C39=46,C39=64,C39=95,C39=36,C39=35),0,1))</f>
        <v>0</v>
      </c>
      <c r="E39" s="210" t="str">
        <f>+MID(別紙④!G17,2,1)</f>
        <v/>
      </c>
      <c r="F39" s="210" t="str">
        <f>IFERROR((VLOOKUP(E39,#REF!,2,FALSE)),"")</f>
        <v/>
      </c>
      <c r="G39" s="184" t="str">
        <f t="shared" si="19"/>
        <v/>
      </c>
      <c r="H39" s="184">
        <f>IF(G39="",0,IF(OR(AND(G39&lt;=122,G39&gt;=97),AND(G39&lt;=90,G39&gt;=65),AND(G39&lt;=57,G39&gt;=48),G39=45,G39=46,G39=64,G39=95,G39=36,G39=35),0,1))</f>
        <v>0</v>
      </c>
      <c r="I39" s="209" t="str">
        <f>+MID(別紙④!H17,2,1)</f>
        <v/>
      </c>
      <c r="J39" s="209" t="str">
        <f>IFERROR((VLOOKUP(I39,#REF!,2,FALSE)),"")</f>
        <v/>
      </c>
      <c r="K39" s="176" t="str">
        <f t="shared" si="20"/>
        <v/>
      </c>
      <c r="L39" s="176">
        <f>IF(K39="",0,IF(OR(AND(K39&lt;=122,K39&gt;=97),AND(K39&lt;=90,K39&gt;=65),AND(K39&lt;=57,K39&gt;=48),K39=45,K39=46,K39=64,K39=95,K39=36,K39=35),0,1))</f>
        <v>0</v>
      </c>
      <c r="M39" s="210" t="str">
        <f>+MID(別紙④!G18,2,1)</f>
        <v/>
      </c>
      <c r="N39" s="210" t="str">
        <f>IFERROR((VLOOKUP(M39,#REF!,2,FALSE)),"")</f>
        <v/>
      </c>
      <c r="O39" s="184" t="str">
        <f t="shared" si="21"/>
        <v/>
      </c>
      <c r="P39" s="184">
        <f>IF(O39="",0,IF(OR(AND(O39&lt;=122,O39&gt;=97),AND(O39&lt;=90,O39&gt;=65),AND(O39&lt;=57,O39&gt;=48),O39=45,O39=46,O39=64,O39=95,O39=36,O39=35),0,1))</f>
        <v>0</v>
      </c>
      <c r="Q39" s="209" t="str">
        <f>+MID(別紙④!H18,2,1)</f>
        <v/>
      </c>
      <c r="R39" s="209" t="str">
        <f>IFERROR((VLOOKUP(Q39,#REF!,2,FALSE)),"")</f>
        <v/>
      </c>
      <c r="S39" s="176" t="str">
        <f t="shared" si="22"/>
        <v/>
      </c>
      <c r="T39" s="176">
        <f>IF(S39="",0,IF(OR(AND(S39&lt;=122,S39&gt;=97),AND(S39&lt;=90,S39&gt;=65),AND(S39&lt;=57,S39&gt;=48),S39=45,S39=46,S39=64,S39=95,S39=36,S39=35),0,1))</f>
        <v>0</v>
      </c>
      <c r="U39" s="210" t="str">
        <f>+MID(別紙④!G19,2,1)</f>
        <v/>
      </c>
      <c r="V39" s="210" t="str">
        <f>IFERROR((VLOOKUP(U39,#REF!,2,FALSE)),"")</f>
        <v/>
      </c>
      <c r="W39" s="184" t="str">
        <f t="shared" si="23"/>
        <v/>
      </c>
      <c r="X39" s="184">
        <f>IF(W39="",0,IF(OR(AND(W39&lt;=122,W39&gt;=97),AND(W39&lt;=90,W39&gt;=65),AND(W39&lt;=57,W39&gt;=48),W39=45,W39=46,W39=64,W39=95,W39=36,W39=35),0,1))</f>
        <v>0</v>
      </c>
      <c r="Y39" s="209" t="str">
        <f>+MID(別紙④!H19,2,1)</f>
        <v/>
      </c>
      <c r="Z39" s="209" t="str">
        <f>IFERROR((VLOOKUP(Y39,#REF!,2,FALSE)),"")</f>
        <v/>
      </c>
      <c r="AA39" s="176" t="str">
        <f t="shared" si="24"/>
        <v/>
      </c>
      <c r="AB39" s="176">
        <f>IF(AA39="",0,IF(OR(AND(AA39&lt;=122,AA39&gt;=97),AND(AA39&lt;=90,AA39&gt;=65),AND(AA39&lt;=57,AA39&gt;=48),AA39=45,AA39=46,AA39=64,AA39=95,AA39=36,AA39=35),0,1))</f>
        <v>0</v>
      </c>
      <c r="AC39" s="210" t="str">
        <f>+MID(別紙④!G20,2,1)</f>
        <v/>
      </c>
      <c r="AD39" s="210" t="str">
        <f>IFERROR((VLOOKUP(AC39,#REF!,2,FALSE)),"")</f>
        <v/>
      </c>
      <c r="AE39" s="184" t="str">
        <f t="shared" si="25"/>
        <v/>
      </c>
      <c r="AF39" s="184">
        <f>IF(AE39="",0,IF(OR(AND(AE39&lt;=122,AE39&gt;=97),AND(AE39&lt;=90,AE39&gt;=65),AND(AE39&lt;=57,AE39&gt;=48),AE39=45,AE39=46,AE39=64,AE39=95,AE39=36,AE39=35),0,1))</f>
        <v>0</v>
      </c>
      <c r="AG39" s="209" t="str">
        <f>+MID(別紙④!H20,2,1)</f>
        <v/>
      </c>
      <c r="AH39" s="209" t="str">
        <f>IFERROR((VLOOKUP(AG39,#REF!,2,FALSE)),"")</f>
        <v/>
      </c>
      <c r="AI39" s="176" t="str">
        <f t="shared" si="26"/>
        <v/>
      </c>
      <c r="AJ39" s="176">
        <f>IF(AI39="",0,IF(OR(AND(AI39&lt;=122,AI39&gt;=97),AND(AI39&lt;=90,AI39&gt;=65),AND(AI39&lt;=57,AI39&gt;=48),AI39=45,AI39=46,AI39=64,AI39=95,AI39=36,AI39=35),0,1))</f>
        <v>0</v>
      </c>
      <c r="AL39" s="209" t="s">
        <v>679</v>
      </c>
      <c r="AM39" s="209" t="s">
        <v>632</v>
      </c>
      <c r="AN39" s="209">
        <f t="shared" si="8"/>
        <v>74</v>
      </c>
    </row>
    <row r="40" spans="1:40" ht="13.5" customHeight="1">
      <c r="A40" s="209" t="str">
        <f>+MID(別紙④!H16,3,1)</f>
        <v/>
      </c>
      <c r="B40" s="209" t="str">
        <f>IFERROR((VLOOKUP(A40,#REF!,2,FALSE)),"")</f>
        <v/>
      </c>
      <c r="C40" s="176" t="str">
        <f t="shared" si="27"/>
        <v/>
      </c>
      <c r="D40" s="176">
        <f t="shared" si="28"/>
        <v>0</v>
      </c>
      <c r="E40" s="210" t="str">
        <f>+MID(別紙④!G17,3,1)</f>
        <v/>
      </c>
      <c r="F40" s="210" t="str">
        <f>IFERROR((VLOOKUP(E40,#REF!,2,FALSE)),"")</f>
        <v/>
      </c>
      <c r="G40" s="184" t="str">
        <f t="shared" si="19"/>
        <v/>
      </c>
      <c r="H40" s="184">
        <f t="shared" ref="H40:H69" si="29">IF(G40="",0,IF(OR(AND(G40&lt;=122,G40&gt;=97),AND(G40&lt;=90,G40&gt;=65),AND(G40&lt;=57,G40&gt;=48),G40=45,G40=46,G40=64,G40=95,G40=36,G40=35),0,1))</f>
        <v>0</v>
      </c>
      <c r="I40" s="209" t="str">
        <f>+MID(別紙④!H17,3,1)</f>
        <v/>
      </c>
      <c r="J40" s="209" t="str">
        <f>IFERROR((VLOOKUP(I40,#REF!,2,FALSE)),"")</f>
        <v/>
      </c>
      <c r="K40" s="176" t="str">
        <f t="shared" si="20"/>
        <v/>
      </c>
      <c r="L40" s="176">
        <f t="shared" ref="L40:L69" si="30">IF(K40="",0,IF(OR(AND(K40&lt;=122,K40&gt;=97),AND(K40&lt;=90,K40&gt;=65),AND(K40&lt;=57,K40&gt;=48),K40=45,K40=46,K40=64,K40=95,K40=36,K40=35),0,1))</f>
        <v>0</v>
      </c>
      <c r="M40" s="210" t="str">
        <f>+MID(別紙④!G18,3,1)</f>
        <v/>
      </c>
      <c r="N40" s="210" t="str">
        <f>IFERROR((VLOOKUP(M40,#REF!,2,FALSE)),"")</f>
        <v/>
      </c>
      <c r="O40" s="184" t="str">
        <f t="shared" si="21"/>
        <v/>
      </c>
      <c r="P40" s="184">
        <f t="shared" ref="P40:P69" si="31">IF(O40="",0,IF(OR(AND(O40&lt;=122,O40&gt;=97),AND(O40&lt;=90,O40&gt;=65),AND(O40&lt;=57,O40&gt;=48),O40=45,O40=46,O40=64,O40=95,O40=36,O40=35),0,1))</f>
        <v>0</v>
      </c>
      <c r="Q40" s="209" t="str">
        <f>+MID(別紙④!H18,3,1)</f>
        <v/>
      </c>
      <c r="R40" s="209" t="str">
        <f>IFERROR((VLOOKUP(Q40,#REF!,2,FALSE)),"")</f>
        <v/>
      </c>
      <c r="S40" s="176" t="str">
        <f t="shared" si="22"/>
        <v/>
      </c>
      <c r="T40" s="176">
        <f t="shared" ref="T40:T69" si="32">IF(S40="",0,IF(OR(AND(S40&lt;=122,S40&gt;=97),AND(S40&lt;=90,S40&gt;=65),AND(S40&lt;=57,S40&gt;=48),S40=45,S40=46,S40=64,S40=95,S40=36,S40=35),0,1))</f>
        <v>0</v>
      </c>
      <c r="U40" s="210" t="str">
        <f>+MID(別紙④!G19,3,1)</f>
        <v/>
      </c>
      <c r="V40" s="210" t="str">
        <f>IFERROR((VLOOKUP(U40,#REF!,2,FALSE)),"")</f>
        <v/>
      </c>
      <c r="W40" s="184" t="str">
        <f t="shared" si="23"/>
        <v/>
      </c>
      <c r="X40" s="184">
        <f t="shared" ref="X40:X69" si="33">IF(W40="",0,IF(OR(AND(W40&lt;=122,W40&gt;=97),AND(W40&lt;=90,W40&gt;=65),AND(W40&lt;=57,W40&gt;=48),W40=45,W40=46,W40=64,W40=95,W40=36,W40=35),0,1))</f>
        <v>0</v>
      </c>
      <c r="Y40" s="209" t="str">
        <f>+MID(別紙④!H19,3,1)</f>
        <v/>
      </c>
      <c r="Z40" s="209" t="str">
        <f>IFERROR((VLOOKUP(Y40,#REF!,2,FALSE)),"")</f>
        <v/>
      </c>
      <c r="AA40" s="176" t="str">
        <f t="shared" si="24"/>
        <v/>
      </c>
      <c r="AB40" s="176">
        <f t="shared" ref="AB40:AB69" si="34">IF(AA40="",0,IF(OR(AND(AA40&lt;=122,AA40&gt;=97),AND(AA40&lt;=90,AA40&gt;=65),AND(AA40&lt;=57,AA40&gt;=48),AA40=45,AA40=46,AA40=64,AA40=95,AA40=36,AA40=35),0,1))</f>
        <v>0</v>
      </c>
      <c r="AC40" s="210" t="str">
        <f>+MID(別紙④!G20,3,1)</f>
        <v/>
      </c>
      <c r="AD40" s="210" t="str">
        <f>IFERROR((VLOOKUP(AC40,#REF!,2,FALSE)),"")</f>
        <v/>
      </c>
      <c r="AE40" s="184" t="str">
        <f t="shared" si="25"/>
        <v/>
      </c>
      <c r="AF40" s="184">
        <f t="shared" ref="AF40:AF69" si="35">IF(AE40="",0,IF(OR(AND(AE40&lt;=122,AE40&gt;=97),AND(AE40&lt;=90,AE40&gt;=65),AND(AE40&lt;=57,AE40&gt;=48),AE40=45,AE40=46,AE40=64,AE40=95,AE40=36,AE40=35),0,1))</f>
        <v>0</v>
      </c>
      <c r="AG40" s="209" t="str">
        <f>+MID(別紙④!H20,3,1)</f>
        <v/>
      </c>
      <c r="AH40" s="209" t="str">
        <f>IFERROR((VLOOKUP(AG40,#REF!,2,FALSE)),"")</f>
        <v/>
      </c>
      <c r="AI40" s="176" t="str">
        <f t="shared" si="26"/>
        <v/>
      </c>
      <c r="AJ40" s="176">
        <f t="shared" ref="AJ40:AJ69" si="36">IF(AI40="",0,IF(OR(AND(AI40&lt;=122,AI40&gt;=97),AND(AI40&lt;=90,AI40&gt;=65),AND(AI40&lt;=57,AI40&gt;=48),AI40=45,AI40=46,AI40=64,AI40=95,AI40=36,AI40=35),0,1))</f>
        <v>0</v>
      </c>
      <c r="AL40" s="209" t="s">
        <v>680</v>
      </c>
      <c r="AM40" s="209" t="s">
        <v>634</v>
      </c>
      <c r="AN40" s="209">
        <f t="shared" si="8"/>
        <v>75</v>
      </c>
    </row>
    <row r="41" spans="1:40" ht="13.5" customHeight="1">
      <c r="A41" s="209" t="str">
        <f>+MID(別紙④!H16,4,1)</f>
        <v/>
      </c>
      <c r="B41" s="209" t="str">
        <f>IFERROR((VLOOKUP(A41,#REF!,2,FALSE)),"")</f>
        <v/>
      </c>
      <c r="C41" s="176" t="str">
        <f t="shared" si="27"/>
        <v/>
      </c>
      <c r="D41" s="176">
        <f t="shared" si="28"/>
        <v>0</v>
      </c>
      <c r="E41" s="210" t="str">
        <f>+MID(別紙④!G17,4,1)</f>
        <v/>
      </c>
      <c r="F41" s="210" t="str">
        <f>IFERROR((VLOOKUP(E41,#REF!,2,FALSE)),"")</f>
        <v/>
      </c>
      <c r="G41" s="184" t="str">
        <f t="shared" si="19"/>
        <v/>
      </c>
      <c r="H41" s="184">
        <f t="shared" si="29"/>
        <v>0</v>
      </c>
      <c r="I41" s="209" t="str">
        <f>+MID(別紙④!H17,4,1)</f>
        <v/>
      </c>
      <c r="J41" s="209" t="str">
        <f>IFERROR((VLOOKUP(I41,#REF!,2,FALSE)),"")</f>
        <v/>
      </c>
      <c r="K41" s="176" t="str">
        <f t="shared" si="20"/>
        <v/>
      </c>
      <c r="L41" s="176">
        <f t="shared" si="30"/>
        <v>0</v>
      </c>
      <c r="M41" s="210" t="str">
        <f>+MID(別紙④!G18,4,1)</f>
        <v/>
      </c>
      <c r="N41" s="210" t="str">
        <f>IFERROR((VLOOKUP(M41,#REF!,2,FALSE)),"")</f>
        <v/>
      </c>
      <c r="O41" s="184" t="str">
        <f t="shared" si="21"/>
        <v/>
      </c>
      <c r="P41" s="184">
        <f t="shared" si="31"/>
        <v>0</v>
      </c>
      <c r="Q41" s="209" t="str">
        <f>+MID(別紙④!H18,4,1)</f>
        <v/>
      </c>
      <c r="R41" s="209" t="str">
        <f>IFERROR((VLOOKUP(Q41,#REF!,2,FALSE)),"")</f>
        <v/>
      </c>
      <c r="S41" s="176" t="str">
        <f t="shared" si="22"/>
        <v/>
      </c>
      <c r="T41" s="176">
        <f t="shared" si="32"/>
        <v>0</v>
      </c>
      <c r="U41" s="210" t="str">
        <f>+MID(別紙④!G19,4,1)</f>
        <v/>
      </c>
      <c r="V41" s="210" t="str">
        <f>IFERROR((VLOOKUP(U41,#REF!,2,FALSE)),"")</f>
        <v/>
      </c>
      <c r="W41" s="184" t="str">
        <f t="shared" si="23"/>
        <v/>
      </c>
      <c r="X41" s="184">
        <f t="shared" si="33"/>
        <v>0</v>
      </c>
      <c r="Y41" s="209" t="str">
        <f>+MID(別紙④!H19,4,1)</f>
        <v/>
      </c>
      <c r="Z41" s="209" t="str">
        <f>IFERROR((VLOOKUP(Y41,#REF!,2,FALSE)),"")</f>
        <v/>
      </c>
      <c r="AA41" s="176" t="str">
        <f t="shared" si="24"/>
        <v/>
      </c>
      <c r="AB41" s="176">
        <f t="shared" si="34"/>
        <v>0</v>
      </c>
      <c r="AC41" s="210" t="str">
        <f>+MID(別紙④!G20,4,1)</f>
        <v/>
      </c>
      <c r="AD41" s="210" t="str">
        <f>IFERROR((VLOOKUP(AC41,#REF!,2,FALSE)),"")</f>
        <v/>
      </c>
      <c r="AE41" s="184" t="str">
        <f t="shared" si="25"/>
        <v/>
      </c>
      <c r="AF41" s="184">
        <f t="shared" si="35"/>
        <v>0</v>
      </c>
      <c r="AG41" s="209" t="str">
        <f>+MID(別紙④!H20,4,1)</f>
        <v/>
      </c>
      <c r="AH41" s="209" t="str">
        <f>IFERROR((VLOOKUP(AG41,#REF!,2,FALSE)),"")</f>
        <v/>
      </c>
      <c r="AI41" s="176" t="str">
        <f t="shared" si="26"/>
        <v/>
      </c>
      <c r="AJ41" s="176">
        <f t="shared" si="36"/>
        <v>0</v>
      </c>
      <c r="AL41" s="209" t="s">
        <v>681</v>
      </c>
      <c r="AM41" s="209" t="s">
        <v>636</v>
      </c>
      <c r="AN41" s="209">
        <f t="shared" si="8"/>
        <v>76</v>
      </c>
    </row>
    <row r="42" spans="1:40" ht="13.5" customHeight="1">
      <c r="A42" s="209" t="str">
        <f>+MID(別紙④!H16,5,1)</f>
        <v/>
      </c>
      <c r="B42" s="209" t="str">
        <f>IFERROR((VLOOKUP(A42,#REF!,2,FALSE)),"")</f>
        <v/>
      </c>
      <c r="C42" s="176" t="str">
        <f t="shared" si="27"/>
        <v/>
      </c>
      <c r="D42" s="176">
        <f t="shared" si="28"/>
        <v>0</v>
      </c>
      <c r="E42" s="210" t="str">
        <f>+MID(別紙④!G17,5,1)</f>
        <v/>
      </c>
      <c r="F42" s="210" t="str">
        <f>IFERROR((VLOOKUP(E42,#REF!,2,FALSE)),"")</f>
        <v/>
      </c>
      <c r="G42" s="184" t="str">
        <f t="shared" si="19"/>
        <v/>
      </c>
      <c r="H42" s="184">
        <f t="shared" si="29"/>
        <v>0</v>
      </c>
      <c r="I42" s="209" t="str">
        <f>+MID(別紙④!H17,5,1)</f>
        <v/>
      </c>
      <c r="J42" s="209" t="str">
        <f>IFERROR((VLOOKUP(I42,#REF!,2,FALSE)),"")</f>
        <v/>
      </c>
      <c r="K42" s="176" t="str">
        <f t="shared" si="20"/>
        <v/>
      </c>
      <c r="L42" s="176">
        <f t="shared" si="30"/>
        <v>0</v>
      </c>
      <c r="M42" s="210" t="str">
        <f>+MID(別紙④!G18,5,1)</f>
        <v/>
      </c>
      <c r="N42" s="210" t="str">
        <f>IFERROR((VLOOKUP(M42,#REF!,2,FALSE)),"")</f>
        <v/>
      </c>
      <c r="O42" s="184" t="str">
        <f t="shared" si="21"/>
        <v/>
      </c>
      <c r="P42" s="184">
        <f t="shared" si="31"/>
        <v>0</v>
      </c>
      <c r="Q42" s="209" t="str">
        <f>+MID(別紙④!H18,5,1)</f>
        <v/>
      </c>
      <c r="R42" s="209" t="str">
        <f>IFERROR((VLOOKUP(Q42,#REF!,2,FALSE)),"")</f>
        <v/>
      </c>
      <c r="S42" s="176" t="str">
        <f t="shared" si="22"/>
        <v/>
      </c>
      <c r="T42" s="176">
        <f t="shared" si="32"/>
        <v>0</v>
      </c>
      <c r="U42" s="210" t="str">
        <f>+MID(別紙④!G19,5,1)</f>
        <v/>
      </c>
      <c r="V42" s="210" t="str">
        <f>IFERROR((VLOOKUP(U42,#REF!,2,FALSE)),"")</f>
        <v/>
      </c>
      <c r="W42" s="184" t="str">
        <f t="shared" si="23"/>
        <v/>
      </c>
      <c r="X42" s="184">
        <f t="shared" si="33"/>
        <v>0</v>
      </c>
      <c r="Y42" s="209" t="str">
        <f>+MID(別紙④!H19,5,1)</f>
        <v/>
      </c>
      <c r="Z42" s="209" t="str">
        <f>IFERROR((VLOOKUP(Y42,#REF!,2,FALSE)),"")</f>
        <v/>
      </c>
      <c r="AA42" s="176" t="str">
        <f t="shared" si="24"/>
        <v/>
      </c>
      <c r="AB42" s="176">
        <f t="shared" si="34"/>
        <v>0</v>
      </c>
      <c r="AC42" s="210" t="str">
        <f>+MID(別紙④!G20,5,1)</f>
        <v/>
      </c>
      <c r="AD42" s="210" t="str">
        <f>IFERROR((VLOOKUP(AC42,#REF!,2,FALSE)),"")</f>
        <v/>
      </c>
      <c r="AE42" s="184" t="str">
        <f t="shared" si="25"/>
        <v/>
      </c>
      <c r="AF42" s="184">
        <f t="shared" si="35"/>
        <v>0</v>
      </c>
      <c r="AG42" s="209" t="str">
        <f>+MID(別紙④!H20,5,1)</f>
        <v/>
      </c>
      <c r="AH42" s="209" t="str">
        <f>IFERROR((VLOOKUP(AG42,#REF!,2,FALSE)),"")</f>
        <v/>
      </c>
      <c r="AI42" s="176" t="str">
        <f t="shared" si="26"/>
        <v/>
      </c>
      <c r="AJ42" s="176">
        <f t="shared" si="36"/>
        <v>0</v>
      </c>
      <c r="AL42" s="209" t="s">
        <v>682</v>
      </c>
      <c r="AM42" s="209" t="s">
        <v>638</v>
      </c>
      <c r="AN42" s="209">
        <f t="shared" si="8"/>
        <v>77</v>
      </c>
    </row>
    <row r="43" spans="1:40" ht="13.5" customHeight="1">
      <c r="A43" s="209" t="str">
        <f>+MID(別紙④!H16,6,1)</f>
        <v/>
      </c>
      <c r="B43" s="209" t="str">
        <f>IFERROR((VLOOKUP(A43,#REF!,2,FALSE)),"")</f>
        <v/>
      </c>
      <c r="C43" s="176" t="str">
        <f t="shared" si="27"/>
        <v/>
      </c>
      <c r="D43" s="176">
        <f t="shared" si="28"/>
        <v>0</v>
      </c>
      <c r="E43" s="210" t="str">
        <f>+MID(別紙④!G17,6,1)</f>
        <v/>
      </c>
      <c r="F43" s="210" t="str">
        <f>IFERROR((VLOOKUP(E43,#REF!,2,FALSE)),"")</f>
        <v/>
      </c>
      <c r="G43" s="184" t="str">
        <f t="shared" si="19"/>
        <v/>
      </c>
      <c r="H43" s="184">
        <f t="shared" si="29"/>
        <v>0</v>
      </c>
      <c r="I43" s="209" t="str">
        <f>+MID(別紙④!H17,6,1)</f>
        <v/>
      </c>
      <c r="J43" s="209" t="str">
        <f>IFERROR((VLOOKUP(I43,#REF!,2,FALSE)),"")</f>
        <v/>
      </c>
      <c r="K43" s="176" t="str">
        <f t="shared" si="20"/>
        <v/>
      </c>
      <c r="L43" s="176">
        <f t="shared" si="30"/>
        <v>0</v>
      </c>
      <c r="M43" s="210" t="str">
        <f>+MID(別紙④!G18,6,1)</f>
        <v/>
      </c>
      <c r="N43" s="210" t="str">
        <f>IFERROR((VLOOKUP(M43,#REF!,2,FALSE)),"")</f>
        <v/>
      </c>
      <c r="O43" s="184" t="str">
        <f t="shared" si="21"/>
        <v/>
      </c>
      <c r="P43" s="184">
        <f t="shared" si="31"/>
        <v>0</v>
      </c>
      <c r="Q43" s="209" t="str">
        <f>+MID(別紙④!H18,6,1)</f>
        <v/>
      </c>
      <c r="R43" s="209" t="str">
        <f>IFERROR((VLOOKUP(Q43,#REF!,2,FALSE)),"")</f>
        <v/>
      </c>
      <c r="S43" s="176" t="str">
        <f t="shared" si="22"/>
        <v/>
      </c>
      <c r="T43" s="176">
        <f t="shared" si="32"/>
        <v>0</v>
      </c>
      <c r="U43" s="210" t="str">
        <f>+MID(別紙④!G19,6,1)</f>
        <v/>
      </c>
      <c r="V43" s="210" t="str">
        <f>IFERROR((VLOOKUP(U43,#REF!,2,FALSE)),"")</f>
        <v/>
      </c>
      <c r="W43" s="184" t="str">
        <f t="shared" si="23"/>
        <v/>
      </c>
      <c r="X43" s="184">
        <f t="shared" si="33"/>
        <v>0</v>
      </c>
      <c r="Y43" s="209" t="str">
        <f>+MID(別紙④!H19,6,1)</f>
        <v/>
      </c>
      <c r="Z43" s="209" t="str">
        <f>IFERROR((VLOOKUP(Y43,#REF!,2,FALSE)),"")</f>
        <v/>
      </c>
      <c r="AA43" s="176" t="str">
        <f t="shared" si="24"/>
        <v/>
      </c>
      <c r="AB43" s="176">
        <f t="shared" si="34"/>
        <v>0</v>
      </c>
      <c r="AC43" s="210" t="str">
        <f>+MID(別紙④!G20,6,1)</f>
        <v/>
      </c>
      <c r="AD43" s="210" t="str">
        <f>IFERROR((VLOOKUP(AC43,#REF!,2,FALSE)),"")</f>
        <v/>
      </c>
      <c r="AE43" s="184" t="str">
        <f t="shared" si="25"/>
        <v/>
      </c>
      <c r="AF43" s="184">
        <f t="shared" si="35"/>
        <v>0</v>
      </c>
      <c r="AG43" s="209" t="str">
        <f>+MID(別紙④!H20,6,1)</f>
        <v/>
      </c>
      <c r="AH43" s="209" t="str">
        <f>IFERROR((VLOOKUP(AG43,#REF!,2,FALSE)),"")</f>
        <v/>
      </c>
      <c r="AI43" s="176" t="str">
        <f t="shared" si="26"/>
        <v/>
      </c>
      <c r="AJ43" s="176">
        <f t="shared" si="36"/>
        <v>0</v>
      </c>
      <c r="AL43" s="209" t="s">
        <v>683</v>
      </c>
      <c r="AM43" s="209" t="s">
        <v>640</v>
      </c>
      <c r="AN43" s="209">
        <f t="shared" si="8"/>
        <v>78</v>
      </c>
    </row>
    <row r="44" spans="1:40" ht="13.5" customHeight="1">
      <c r="A44" s="209" t="str">
        <f>+MID(別紙④!H16,7,1)</f>
        <v/>
      </c>
      <c r="B44" s="209" t="str">
        <f>IFERROR((VLOOKUP(A44,#REF!,2,FALSE)),"")</f>
        <v/>
      </c>
      <c r="C44" s="176" t="str">
        <f t="shared" si="27"/>
        <v/>
      </c>
      <c r="D44" s="176">
        <f t="shared" si="28"/>
        <v>0</v>
      </c>
      <c r="E44" s="210" t="str">
        <f>+MID(別紙④!G17,7,1)</f>
        <v/>
      </c>
      <c r="F44" s="210" t="str">
        <f>IFERROR((VLOOKUP(E44,#REF!,2,FALSE)),"")</f>
        <v/>
      </c>
      <c r="G44" s="184" t="str">
        <f t="shared" si="19"/>
        <v/>
      </c>
      <c r="H44" s="184">
        <f t="shared" si="29"/>
        <v>0</v>
      </c>
      <c r="I44" s="209" t="str">
        <f>+MID(別紙④!H17,7,1)</f>
        <v/>
      </c>
      <c r="J44" s="209" t="str">
        <f>IFERROR((VLOOKUP(I44,#REF!,2,FALSE)),"")</f>
        <v/>
      </c>
      <c r="K44" s="176" t="str">
        <f t="shared" si="20"/>
        <v/>
      </c>
      <c r="L44" s="176">
        <f t="shared" si="30"/>
        <v>0</v>
      </c>
      <c r="M44" s="210" t="str">
        <f>+MID(別紙④!G18,7,1)</f>
        <v/>
      </c>
      <c r="N44" s="210" t="str">
        <f>IFERROR((VLOOKUP(M44,#REF!,2,FALSE)),"")</f>
        <v/>
      </c>
      <c r="O44" s="184" t="str">
        <f t="shared" si="21"/>
        <v/>
      </c>
      <c r="P44" s="184">
        <f t="shared" si="31"/>
        <v>0</v>
      </c>
      <c r="Q44" s="209" t="str">
        <f>+MID(別紙④!H18,7,1)</f>
        <v/>
      </c>
      <c r="R44" s="209" t="str">
        <f>IFERROR((VLOOKUP(Q44,#REF!,2,FALSE)),"")</f>
        <v/>
      </c>
      <c r="S44" s="176" t="str">
        <f t="shared" si="22"/>
        <v/>
      </c>
      <c r="T44" s="176">
        <f t="shared" si="32"/>
        <v>0</v>
      </c>
      <c r="U44" s="210" t="str">
        <f>+MID(別紙④!G19,7,1)</f>
        <v/>
      </c>
      <c r="V44" s="210" t="str">
        <f>IFERROR((VLOOKUP(U44,#REF!,2,FALSE)),"")</f>
        <v/>
      </c>
      <c r="W44" s="184" t="str">
        <f t="shared" si="23"/>
        <v/>
      </c>
      <c r="X44" s="184">
        <f t="shared" si="33"/>
        <v>0</v>
      </c>
      <c r="Y44" s="209" t="str">
        <f>+MID(別紙④!H19,7,1)</f>
        <v/>
      </c>
      <c r="Z44" s="209" t="str">
        <f>IFERROR((VLOOKUP(Y44,#REF!,2,FALSE)),"")</f>
        <v/>
      </c>
      <c r="AA44" s="176" t="str">
        <f t="shared" si="24"/>
        <v/>
      </c>
      <c r="AB44" s="176">
        <f t="shared" si="34"/>
        <v>0</v>
      </c>
      <c r="AC44" s="210" t="str">
        <f>+MID(別紙④!G20,7,1)</f>
        <v/>
      </c>
      <c r="AD44" s="210" t="str">
        <f>IFERROR((VLOOKUP(AC44,#REF!,2,FALSE)),"")</f>
        <v/>
      </c>
      <c r="AE44" s="184" t="str">
        <f t="shared" si="25"/>
        <v/>
      </c>
      <c r="AF44" s="184">
        <f t="shared" si="35"/>
        <v>0</v>
      </c>
      <c r="AG44" s="209" t="str">
        <f>+MID(別紙④!H20,7,1)</f>
        <v/>
      </c>
      <c r="AH44" s="209" t="str">
        <f>IFERROR((VLOOKUP(AG44,#REF!,2,FALSE)),"")</f>
        <v/>
      </c>
      <c r="AI44" s="176" t="str">
        <f t="shared" si="26"/>
        <v/>
      </c>
      <c r="AJ44" s="176">
        <f t="shared" si="36"/>
        <v>0</v>
      </c>
      <c r="AL44" s="209" t="s">
        <v>684</v>
      </c>
      <c r="AM44" s="209" t="s">
        <v>642</v>
      </c>
      <c r="AN44" s="209">
        <f>IFERROR(CODE(AL44),"")</f>
        <v>79</v>
      </c>
    </row>
    <row r="45" spans="1:40" ht="13.5" customHeight="1">
      <c r="A45" s="209" t="str">
        <f>+MID(別紙④!H16,8,1)</f>
        <v/>
      </c>
      <c r="B45" s="209" t="str">
        <f>IFERROR((VLOOKUP(A45,#REF!,2,FALSE)),"")</f>
        <v/>
      </c>
      <c r="C45" s="176" t="str">
        <f t="shared" si="27"/>
        <v/>
      </c>
      <c r="D45" s="176">
        <f t="shared" si="28"/>
        <v>0</v>
      </c>
      <c r="E45" s="210" t="str">
        <f>+MID(別紙④!G17,8,1)</f>
        <v/>
      </c>
      <c r="F45" s="210" t="str">
        <f>IFERROR((VLOOKUP(E45,#REF!,2,FALSE)),"")</f>
        <v/>
      </c>
      <c r="G45" s="184" t="str">
        <f t="shared" si="19"/>
        <v/>
      </c>
      <c r="H45" s="184">
        <f t="shared" si="29"/>
        <v>0</v>
      </c>
      <c r="I45" s="209" t="str">
        <f>+MID(別紙④!H17,8,1)</f>
        <v/>
      </c>
      <c r="J45" s="209" t="str">
        <f>IFERROR((VLOOKUP(I45,#REF!,2,FALSE)),"")</f>
        <v/>
      </c>
      <c r="K45" s="176" t="str">
        <f t="shared" si="20"/>
        <v/>
      </c>
      <c r="L45" s="176">
        <f t="shared" si="30"/>
        <v>0</v>
      </c>
      <c r="M45" s="210" t="str">
        <f>+MID(別紙④!G18,8,1)</f>
        <v/>
      </c>
      <c r="N45" s="210" t="str">
        <f>IFERROR((VLOOKUP(M45,#REF!,2,FALSE)),"")</f>
        <v/>
      </c>
      <c r="O45" s="184" t="str">
        <f t="shared" si="21"/>
        <v/>
      </c>
      <c r="P45" s="184">
        <f t="shared" si="31"/>
        <v>0</v>
      </c>
      <c r="Q45" s="209" t="str">
        <f>+MID(別紙④!H18,8,1)</f>
        <v/>
      </c>
      <c r="R45" s="209" t="str">
        <f>IFERROR((VLOOKUP(Q45,#REF!,2,FALSE)),"")</f>
        <v/>
      </c>
      <c r="S45" s="176" t="str">
        <f t="shared" si="22"/>
        <v/>
      </c>
      <c r="T45" s="176">
        <f t="shared" si="32"/>
        <v>0</v>
      </c>
      <c r="U45" s="210" t="str">
        <f>+MID(別紙④!G19,8,1)</f>
        <v/>
      </c>
      <c r="V45" s="210" t="str">
        <f>IFERROR((VLOOKUP(U45,#REF!,2,FALSE)),"")</f>
        <v/>
      </c>
      <c r="W45" s="184" t="str">
        <f t="shared" si="23"/>
        <v/>
      </c>
      <c r="X45" s="184">
        <f t="shared" si="33"/>
        <v>0</v>
      </c>
      <c r="Y45" s="209" t="str">
        <f>+MID(別紙④!H19,8,1)</f>
        <v/>
      </c>
      <c r="Z45" s="209" t="str">
        <f>IFERROR((VLOOKUP(Y45,#REF!,2,FALSE)),"")</f>
        <v/>
      </c>
      <c r="AA45" s="176" t="str">
        <f t="shared" si="24"/>
        <v/>
      </c>
      <c r="AB45" s="176">
        <f t="shared" si="34"/>
        <v>0</v>
      </c>
      <c r="AC45" s="210" t="str">
        <f>+MID(別紙④!G20,8,1)</f>
        <v/>
      </c>
      <c r="AD45" s="210" t="str">
        <f>IFERROR((VLOOKUP(AC45,#REF!,2,FALSE)),"")</f>
        <v/>
      </c>
      <c r="AE45" s="184" t="str">
        <f t="shared" si="25"/>
        <v/>
      </c>
      <c r="AF45" s="184">
        <f t="shared" si="35"/>
        <v>0</v>
      </c>
      <c r="AG45" s="209" t="str">
        <f>+MID(別紙④!H20,8,1)</f>
        <v/>
      </c>
      <c r="AH45" s="209" t="str">
        <f>IFERROR((VLOOKUP(AG45,#REF!,2,FALSE)),"")</f>
        <v/>
      </c>
      <c r="AI45" s="176" t="str">
        <f t="shared" si="26"/>
        <v/>
      </c>
      <c r="AJ45" s="176">
        <f t="shared" si="36"/>
        <v>0</v>
      </c>
      <c r="AL45" s="209" t="s">
        <v>685</v>
      </c>
      <c r="AM45" s="209" t="s">
        <v>644</v>
      </c>
      <c r="AN45" s="209">
        <f t="shared" ref="AN45:AN64" si="37">IFERROR(CODE(AL45),"")</f>
        <v>80</v>
      </c>
    </row>
    <row r="46" spans="1:40" ht="13.5" customHeight="1">
      <c r="A46" s="209" t="str">
        <f>+MID(別紙④!H16,9,1)</f>
        <v/>
      </c>
      <c r="B46" s="209" t="str">
        <f>IFERROR((VLOOKUP(A46,#REF!,2,FALSE)),"")</f>
        <v/>
      </c>
      <c r="C46" s="176" t="str">
        <f t="shared" si="27"/>
        <v/>
      </c>
      <c r="D46" s="176">
        <f t="shared" si="28"/>
        <v>0</v>
      </c>
      <c r="E46" s="210" t="str">
        <f>+MID(別紙④!G17,9,1)</f>
        <v/>
      </c>
      <c r="F46" s="210" t="str">
        <f>IFERROR((VLOOKUP(E46,#REF!,2,FALSE)),"")</f>
        <v/>
      </c>
      <c r="G46" s="184" t="str">
        <f t="shared" si="19"/>
        <v/>
      </c>
      <c r="H46" s="184">
        <f t="shared" si="29"/>
        <v>0</v>
      </c>
      <c r="I46" s="209" t="str">
        <f>+MID(別紙④!H17,9,1)</f>
        <v/>
      </c>
      <c r="J46" s="209" t="str">
        <f>IFERROR((VLOOKUP(I46,#REF!,2,FALSE)),"")</f>
        <v/>
      </c>
      <c r="K46" s="176" t="str">
        <f t="shared" si="20"/>
        <v/>
      </c>
      <c r="L46" s="176">
        <f t="shared" si="30"/>
        <v>0</v>
      </c>
      <c r="M46" s="210" t="str">
        <f>+MID(別紙④!G18,9,1)</f>
        <v/>
      </c>
      <c r="N46" s="210" t="str">
        <f>IFERROR((VLOOKUP(M46,#REF!,2,FALSE)),"")</f>
        <v/>
      </c>
      <c r="O46" s="184" t="str">
        <f t="shared" si="21"/>
        <v/>
      </c>
      <c r="P46" s="184">
        <f t="shared" si="31"/>
        <v>0</v>
      </c>
      <c r="Q46" s="209" t="str">
        <f>+MID(別紙④!H18,9,1)</f>
        <v/>
      </c>
      <c r="R46" s="209" t="str">
        <f>IFERROR((VLOOKUP(Q46,#REF!,2,FALSE)),"")</f>
        <v/>
      </c>
      <c r="S46" s="176" t="str">
        <f t="shared" si="22"/>
        <v/>
      </c>
      <c r="T46" s="176">
        <f t="shared" si="32"/>
        <v>0</v>
      </c>
      <c r="U46" s="210" t="str">
        <f>+MID(別紙④!G19,9,1)</f>
        <v/>
      </c>
      <c r="V46" s="210" t="str">
        <f>IFERROR((VLOOKUP(U46,#REF!,2,FALSE)),"")</f>
        <v/>
      </c>
      <c r="W46" s="184" t="str">
        <f t="shared" si="23"/>
        <v/>
      </c>
      <c r="X46" s="184">
        <f t="shared" si="33"/>
        <v>0</v>
      </c>
      <c r="Y46" s="209" t="str">
        <f>+MID(別紙④!H19,9,1)</f>
        <v/>
      </c>
      <c r="Z46" s="209" t="str">
        <f>IFERROR((VLOOKUP(Y46,#REF!,2,FALSE)),"")</f>
        <v/>
      </c>
      <c r="AA46" s="176" t="str">
        <f t="shared" si="24"/>
        <v/>
      </c>
      <c r="AB46" s="176">
        <f t="shared" si="34"/>
        <v>0</v>
      </c>
      <c r="AC46" s="210" t="str">
        <f>+MID(別紙④!G20,9,1)</f>
        <v/>
      </c>
      <c r="AD46" s="210" t="str">
        <f>IFERROR((VLOOKUP(AC46,#REF!,2,FALSE)),"")</f>
        <v/>
      </c>
      <c r="AE46" s="184" t="str">
        <f t="shared" si="25"/>
        <v/>
      </c>
      <c r="AF46" s="184">
        <f t="shared" si="35"/>
        <v>0</v>
      </c>
      <c r="AG46" s="209" t="str">
        <f>+MID(別紙④!H20,9,1)</f>
        <v/>
      </c>
      <c r="AH46" s="209" t="str">
        <f>IFERROR((VLOOKUP(AG46,#REF!,2,FALSE)),"")</f>
        <v/>
      </c>
      <c r="AI46" s="176" t="str">
        <f t="shared" si="26"/>
        <v/>
      </c>
      <c r="AJ46" s="176">
        <f t="shared" si="36"/>
        <v>0</v>
      </c>
      <c r="AL46" s="209" t="s">
        <v>686</v>
      </c>
      <c r="AM46" s="209" t="s">
        <v>646</v>
      </c>
      <c r="AN46" s="209">
        <f t="shared" si="37"/>
        <v>81</v>
      </c>
    </row>
    <row r="47" spans="1:40" ht="13.5" customHeight="1">
      <c r="A47" s="209" t="str">
        <f>+MID(別紙④!H16,10,1)</f>
        <v/>
      </c>
      <c r="B47" s="209" t="str">
        <f>IFERROR((VLOOKUP(A47,#REF!,2,FALSE)),"")</f>
        <v/>
      </c>
      <c r="C47" s="176" t="str">
        <f t="shared" si="27"/>
        <v/>
      </c>
      <c r="D47" s="176">
        <f t="shared" si="28"/>
        <v>0</v>
      </c>
      <c r="E47" s="210" t="str">
        <f>+MID(別紙④!G17,10,1)</f>
        <v/>
      </c>
      <c r="F47" s="210" t="str">
        <f>IFERROR((VLOOKUP(E47,#REF!,2,FALSE)),"")</f>
        <v/>
      </c>
      <c r="G47" s="184" t="str">
        <f t="shared" si="19"/>
        <v/>
      </c>
      <c r="H47" s="184">
        <f t="shared" si="29"/>
        <v>0</v>
      </c>
      <c r="I47" s="209" t="str">
        <f>+MID(別紙④!H17,10,1)</f>
        <v/>
      </c>
      <c r="J47" s="209" t="str">
        <f>IFERROR((VLOOKUP(I47,#REF!,2,FALSE)),"")</f>
        <v/>
      </c>
      <c r="K47" s="176" t="str">
        <f t="shared" si="20"/>
        <v/>
      </c>
      <c r="L47" s="176">
        <f t="shared" si="30"/>
        <v>0</v>
      </c>
      <c r="M47" s="210" t="str">
        <f>+MID(別紙④!G18,10,1)</f>
        <v/>
      </c>
      <c r="N47" s="210" t="str">
        <f>IFERROR((VLOOKUP(M47,#REF!,2,FALSE)),"")</f>
        <v/>
      </c>
      <c r="O47" s="184" t="str">
        <f t="shared" si="21"/>
        <v/>
      </c>
      <c r="P47" s="184">
        <f t="shared" si="31"/>
        <v>0</v>
      </c>
      <c r="Q47" s="209" t="str">
        <f>+MID(別紙④!H18,10,1)</f>
        <v/>
      </c>
      <c r="R47" s="209" t="str">
        <f>IFERROR((VLOOKUP(Q47,#REF!,2,FALSE)),"")</f>
        <v/>
      </c>
      <c r="S47" s="176" t="str">
        <f t="shared" si="22"/>
        <v/>
      </c>
      <c r="T47" s="176">
        <f t="shared" si="32"/>
        <v>0</v>
      </c>
      <c r="U47" s="210" t="str">
        <f>+MID(別紙④!G19,10,1)</f>
        <v/>
      </c>
      <c r="V47" s="210" t="str">
        <f>IFERROR((VLOOKUP(U47,#REF!,2,FALSE)),"")</f>
        <v/>
      </c>
      <c r="W47" s="184" t="str">
        <f t="shared" si="23"/>
        <v/>
      </c>
      <c r="X47" s="184">
        <f t="shared" si="33"/>
        <v>0</v>
      </c>
      <c r="Y47" s="209" t="str">
        <f>+MID(別紙④!H19,10,1)</f>
        <v/>
      </c>
      <c r="Z47" s="209" t="str">
        <f>IFERROR((VLOOKUP(Y47,#REF!,2,FALSE)),"")</f>
        <v/>
      </c>
      <c r="AA47" s="176" t="str">
        <f t="shared" si="24"/>
        <v/>
      </c>
      <c r="AB47" s="176">
        <f t="shared" si="34"/>
        <v>0</v>
      </c>
      <c r="AC47" s="210" t="str">
        <f>+MID(別紙④!G20,10,1)</f>
        <v/>
      </c>
      <c r="AD47" s="210" t="str">
        <f>IFERROR((VLOOKUP(AC47,#REF!,2,FALSE)),"")</f>
        <v/>
      </c>
      <c r="AE47" s="184" t="str">
        <f t="shared" si="25"/>
        <v/>
      </c>
      <c r="AF47" s="184">
        <f t="shared" si="35"/>
        <v>0</v>
      </c>
      <c r="AG47" s="209" t="str">
        <f>+MID(別紙④!H20,10,1)</f>
        <v/>
      </c>
      <c r="AH47" s="209" t="str">
        <f>IFERROR((VLOOKUP(AG47,#REF!,2,FALSE)),"")</f>
        <v/>
      </c>
      <c r="AI47" s="176" t="str">
        <f t="shared" si="26"/>
        <v/>
      </c>
      <c r="AJ47" s="176">
        <f t="shared" si="36"/>
        <v>0</v>
      </c>
      <c r="AL47" s="209" t="s">
        <v>687</v>
      </c>
      <c r="AM47" s="209" t="s">
        <v>648</v>
      </c>
      <c r="AN47" s="209">
        <f t="shared" si="37"/>
        <v>82</v>
      </c>
    </row>
    <row r="48" spans="1:40" ht="13.5" customHeight="1">
      <c r="A48" s="209" t="str">
        <f>+MID(別紙④!H16,11,1)</f>
        <v/>
      </c>
      <c r="B48" s="209" t="str">
        <f>IFERROR((VLOOKUP(A48,#REF!,2,FALSE)),"")</f>
        <v/>
      </c>
      <c r="C48" s="176" t="str">
        <f t="shared" si="27"/>
        <v/>
      </c>
      <c r="D48" s="176">
        <f t="shared" si="28"/>
        <v>0</v>
      </c>
      <c r="E48" s="210" t="str">
        <f>+MID(別紙④!G17,11,1)</f>
        <v/>
      </c>
      <c r="F48" s="210" t="str">
        <f>IFERROR((VLOOKUP(E48,#REF!,2,FALSE)),"")</f>
        <v/>
      </c>
      <c r="G48" s="184" t="str">
        <f t="shared" si="19"/>
        <v/>
      </c>
      <c r="H48" s="184">
        <f t="shared" si="29"/>
        <v>0</v>
      </c>
      <c r="I48" s="209" t="str">
        <f>+MID(別紙④!H17,11,1)</f>
        <v/>
      </c>
      <c r="J48" s="209" t="str">
        <f>IFERROR((VLOOKUP(I48,#REF!,2,FALSE)),"")</f>
        <v/>
      </c>
      <c r="K48" s="176" t="str">
        <f t="shared" si="20"/>
        <v/>
      </c>
      <c r="L48" s="176">
        <f t="shared" si="30"/>
        <v>0</v>
      </c>
      <c r="M48" s="210" t="str">
        <f>+MID(別紙④!G18,11,1)</f>
        <v/>
      </c>
      <c r="N48" s="210" t="str">
        <f>IFERROR((VLOOKUP(M48,#REF!,2,FALSE)),"")</f>
        <v/>
      </c>
      <c r="O48" s="184" t="str">
        <f t="shared" si="21"/>
        <v/>
      </c>
      <c r="P48" s="184">
        <f t="shared" si="31"/>
        <v>0</v>
      </c>
      <c r="Q48" s="209" t="str">
        <f>+MID(別紙④!H18,11,1)</f>
        <v/>
      </c>
      <c r="R48" s="209" t="str">
        <f>IFERROR((VLOOKUP(Q48,#REF!,2,FALSE)),"")</f>
        <v/>
      </c>
      <c r="S48" s="176" t="str">
        <f t="shared" si="22"/>
        <v/>
      </c>
      <c r="T48" s="176">
        <f t="shared" si="32"/>
        <v>0</v>
      </c>
      <c r="U48" s="210" t="str">
        <f>+MID(別紙④!G19,11,1)</f>
        <v/>
      </c>
      <c r="V48" s="210" t="str">
        <f>IFERROR((VLOOKUP(U48,#REF!,2,FALSE)),"")</f>
        <v/>
      </c>
      <c r="W48" s="184" t="str">
        <f t="shared" si="23"/>
        <v/>
      </c>
      <c r="X48" s="184">
        <f t="shared" si="33"/>
        <v>0</v>
      </c>
      <c r="Y48" s="209" t="str">
        <f>+MID(別紙④!H19,11,1)</f>
        <v/>
      </c>
      <c r="Z48" s="209" t="str">
        <f>IFERROR((VLOOKUP(Y48,#REF!,2,FALSE)),"")</f>
        <v/>
      </c>
      <c r="AA48" s="176" t="str">
        <f t="shared" si="24"/>
        <v/>
      </c>
      <c r="AB48" s="176">
        <f t="shared" si="34"/>
        <v>0</v>
      </c>
      <c r="AC48" s="210" t="str">
        <f>+MID(別紙④!G20,11,1)</f>
        <v/>
      </c>
      <c r="AD48" s="210" t="str">
        <f>IFERROR((VLOOKUP(AC48,#REF!,2,FALSE)),"")</f>
        <v/>
      </c>
      <c r="AE48" s="184" t="str">
        <f t="shared" si="25"/>
        <v/>
      </c>
      <c r="AF48" s="184">
        <f t="shared" si="35"/>
        <v>0</v>
      </c>
      <c r="AG48" s="209" t="str">
        <f>+MID(別紙④!H20,11,1)</f>
        <v/>
      </c>
      <c r="AH48" s="209" t="str">
        <f>IFERROR((VLOOKUP(AG48,#REF!,2,FALSE)),"")</f>
        <v/>
      </c>
      <c r="AI48" s="176" t="str">
        <f t="shared" si="26"/>
        <v/>
      </c>
      <c r="AJ48" s="176">
        <f t="shared" si="36"/>
        <v>0</v>
      </c>
      <c r="AL48" s="209" t="s">
        <v>688</v>
      </c>
      <c r="AM48" s="209" t="s">
        <v>650</v>
      </c>
      <c r="AN48" s="209">
        <f t="shared" si="37"/>
        <v>83</v>
      </c>
    </row>
    <row r="49" spans="1:40" ht="13.5" customHeight="1">
      <c r="A49" s="209" t="str">
        <f>+MID(別紙④!H16,12,1)</f>
        <v/>
      </c>
      <c r="B49" s="209" t="str">
        <f>IFERROR((VLOOKUP(A49,#REF!,2,FALSE)),"")</f>
        <v/>
      </c>
      <c r="C49" s="176" t="str">
        <f t="shared" si="27"/>
        <v/>
      </c>
      <c r="D49" s="176">
        <f t="shared" si="28"/>
        <v>0</v>
      </c>
      <c r="E49" s="210" t="str">
        <f>+MID(別紙④!G17,12,1)</f>
        <v/>
      </c>
      <c r="F49" s="210" t="str">
        <f>IFERROR((VLOOKUP(E49,#REF!,2,FALSE)),"")</f>
        <v/>
      </c>
      <c r="G49" s="184" t="str">
        <f t="shared" si="19"/>
        <v/>
      </c>
      <c r="H49" s="184">
        <f t="shared" si="29"/>
        <v>0</v>
      </c>
      <c r="I49" s="209" t="str">
        <f>+MID(別紙④!H17,12,1)</f>
        <v/>
      </c>
      <c r="J49" s="209" t="str">
        <f>IFERROR((VLOOKUP(I49,#REF!,2,FALSE)),"")</f>
        <v/>
      </c>
      <c r="K49" s="176" t="str">
        <f t="shared" si="20"/>
        <v/>
      </c>
      <c r="L49" s="176">
        <f t="shared" si="30"/>
        <v>0</v>
      </c>
      <c r="M49" s="210" t="str">
        <f>+MID(別紙④!G18,12,1)</f>
        <v/>
      </c>
      <c r="N49" s="210" t="str">
        <f>IFERROR((VLOOKUP(M49,#REF!,2,FALSE)),"")</f>
        <v/>
      </c>
      <c r="O49" s="184" t="str">
        <f t="shared" si="21"/>
        <v/>
      </c>
      <c r="P49" s="184">
        <f t="shared" si="31"/>
        <v>0</v>
      </c>
      <c r="Q49" s="209" t="str">
        <f>+MID(別紙④!H18,12,1)</f>
        <v/>
      </c>
      <c r="R49" s="209" t="str">
        <f>IFERROR((VLOOKUP(Q49,#REF!,2,FALSE)),"")</f>
        <v/>
      </c>
      <c r="S49" s="176" t="str">
        <f t="shared" si="22"/>
        <v/>
      </c>
      <c r="T49" s="176">
        <f t="shared" si="32"/>
        <v>0</v>
      </c>
      <c r="U49" s="210" t="str">
        <f>+MID(別紙④!G19,12,1)</f>
        <v/>
      </c>
      <c r="V49" s="210" t="str">
        <f>IFERROR((VLOOKUP(U49,#REF!,2,FALSE)),"")</f>
        <v/>
      </c>
      <c r="W49" s="184" t="str">
        <f t="shared" si="23"/>
        <v/>
      </c>
      <c r="X49" s="184">
        <f t="shared" si="33"/>
        <v>0</v>
      </c>
      <c r="Y49" s="209" t="str">
        <f>+MID(別紙④!H19,12,1)</f>
        <v/>
      </c>
      <c r="Z49" s="209" t="str">
        <f>IFERROR((VLOOKUP(Y49,#REF!,2,FALSE)),"")</f>
        <v/>
      </c>
      <c r="AA49" s="176" t="str">
        <f t="shared" si="24"/>
        <v/>
      </c>
      <c r="AB49" s="176">
        <f t="shared" si="34"/>
        <v>0</v>
      </c>
      <c r="AC49" s="210" t="str">
        <f>+MID(別紙④!G20,12,1)</f>
        <v/>
      </c>
      <c r="AD49" s="210" t="str">
        <f>IFERROR((VLOOKUP(AC49,#REF!,2,FALSE)),"")</f>
        <v/>
      </c>
      <c r="AE49" s="184" t="str">
        <f t="shared" si="25"/>
        <v/>
      </c>
      <c r="AF49" s="184">
        <f t="shared" si="35"/>
        <v>0</v>
      </c>
      <c r="AG49" s="209" t="str">
        <f>+MID(別紙④!H20,12,1)</f>
        <v/>
      </c>
      <c r="AH49" s="209" t="str">
        <f>IFERROR((VLOOKUP(AG49,#REF!,2,FALSE)),"")</f>
        <v/>
      </c>
      <c r="AI49" s="176" t="str">
        <f t="shared" si="26"/>
        <v/>
      </c>
      <c r="AJ49" s="176">
        <f t="shared" si="36"/>
        <v>0</v>
      </c>
      <c r="AL49" s="209" t="s">
        <v>689</v>
      </c>
      <c r="AM49" s="209" t="s">
        <v>652</v>
      </c>
      <c r="AN49" s="209">
        <f t="shared" si="37"/>
        <v>84</v>
      </c>
    </row>
    <row r="50" spans="1:40" ht="13.5" customHeight="1">
      <c r="A50" s="209" t="str">
        <f>+MID(別紙④!H16,13,1)</f>
        <v/>
      </c>
      <c r="B50" s="209" t="str">
        <f>IFERROR((VLOOKUP(A50,#REF!,2,FALSE)),"")</f>
        <v/>
      </c>
      <c r="C50" s="176" t="str">
        <f t="shared" si="27"/>
        <v/>
      </c>
      <c r="D50" s="176">
        <f t="shared" si="28"/>
        <v>0</v>
      </c>
      <c r="E50" s="210" t="str">
        <f>+MID(別紙④!G17,13,1)</f>
        <v/>
      </c>
      <c r="F50" s="210" t="str">
        <f>IFERROR((VLOOKUP(E50,#REF!,2,FALSE)),"")</f>
        <v/>
      </c>
      <c r="G50" s="184" t="str">
        <f t="shared" si="19"/>
        <v/>
      </c>
      <c r="H50" s="184">
        <f t="shared" si="29"/>
        <v>0</v>
      </c>
      <c r="I50" s="209" t="str">
        <f>+MID(別紙④!H17,13,1)</f>
        <v/>
      </c>
      <c r="J50" s="209" t="str">
        <f>IFERROR((VLOOKUP(I50,#REF!,2,FALSE)),"")</f>
        <v/>
      </c>
      <c r="K50" s="176" t="str">
        <f t="shared" si="20"/>
        <v/>
      </c>
      <c r="L50" s="176">
        <f t="shared" si="30"/>
        <v>0</v>
      </c>
      <c r="M50" s="210" t="str">
        <f>+MID(別紙④!G18,13,1)</f>
        <v/>
      </c>
      <c r="N50" s="210" t="str">
        <f>IFERROR((VLOOKUP(M50,#REF!,2,FALSE)),"")</f>
        <v/>
      </c>
      <c r="O50" s="184" t="str">
        <f t="shared" si="21"/>
        <v/>
      </c>
      <c r="P50" s="184">
        <f t="shared" si="31"/>
        <v>0</v>
      </c>
      <c r="Q50" s="209" t="str">
        <f>+MID(別紙④!H18,13,1)</f>
        <v/>
      </c>
      <c r="R50" s="209" t="str">
        <f>IFERROR((VLOOKUP(Q50,#REF!,2,FALSE)),"")</f>
        <v/>
      </c>
      <c r="S50" s="176" t="str">
        <f t="shared" si="22"/>
        <v/>
      </c>
      <c r="T50" s="176">
        <f t="shared" si="32"/>
        <v>0</v>
      </c>
      <c r="U50" s="210" t="str">
        <f>+MID(別紙④!G19,13,1)</f>
        <v/>
      </c>
      <c r="V50" s="210" t="str">
        <f>IFERROR((VLOOKUP(U50,#REF!,2,FALSE)),"")</f>
        <v/>
      </c>
      <c r="W50" s="184" t="str">
        <f t="shared" si="23"/>
        <v/>
      </c>
      <c r="X50" s="184">
        <f t="shared" si="33"/>
        <v>0</v>
      </c>
      <c r="Y50" s="209" t="str">
        <f>+MID(別紙④!H19,13,1)</f>
        <v/>
      </c>
      <c r="Z50" s="209" t="str">
        <f>IFERROR((VLOOKUP(Y50,#REF!,2,FALSE)),"")</f>
        <v/>
      </c>
      <c r="AA50" s="176" t="str">
        <f t="shared" si="24"/>
        <v/>
      </c>
      <c r="AB50" s="176">
        <f t="shared" si="34"/>
        <v>0</v>
      </c>
      <c r="AC50" s="210" t="str">
        <f>+MID(別紙④!G20,13,1)</f>
        <v/>
      </c>
      <c r="AD50" s="210" t="str">
        <f>IFERROR((VLOOKUP(AC50,#REF!,2,FALSE)),"")</f>
        <v/>
      </c>
      <c r="AE50" s="184" t="str">
        <f t="shared" si="25"/>
        <v/>
      </c>
      <c r="AF50" s="184">
        <f t="shared" si="35"/>
        <v>0</v>
      </c>
      <c r="AG50" s="209" t="str">
        <f>+MID(別紙④!H20,13,1)</f>
        <v/>
      </c>
      <c r="AH50" s="209" t="str">
        <f>IFERROR((VLOOKUP(AG50,#REF!,2,FALSE)),"")</f>
        <v/>
      </c>
      <c r="AI50" s="176" t="str">
        <f t="shared" si="26"/>
        <v/>
      </c>
      <c r="AJ50" s="176">
        <f t="shared" si="36"/>
        <v>0</v>
      </c>
      <c r="AL50" s="209" t="s">
        <v>690</v>
      </c>
      <c r="AM50" s="209" t="s">
        <v>654</v>
      </c>
      <c r="AN50" s="209">
        <f t="shared" si="37"/>
        <v>85</v>
      </c>
    </row>
    <row r="51" spans="1:40" ht="13.5" customHeight="1">
      <c r="A51" s="209" t="str">
        <f>+MID(別紙④!H16,14,1)</f>
        <v/>
      </c>
      <c r="B51" s="209" t="str">
        <f>IFERROR((VLOOKUP(A51,#REF!,2,FALSE)),"")</f>
        <v/>
      </c>
      <c r="C51" s="176" t="str">
        <f t="shared" si="27"/>
        <v/>
      </c>
      <c r="D51" s="176">
        <f t="shared" si="28"/>
        <v>0</v>
      </c>
      <c r="E51" s="210" t="str">
        <f>+MID(別紙④!G17,14,1)</f>
        <v/>
      </c>
      <c r="F51" s="210" t="str">
        <f>IFERROR((VLOOKUP(E51,#REF!,2,FALSE)),"")</f>
        <v/>
      </c>
      <c r="G51" s="184" t="str">
        <f t="shared" si="19"/>
        <v/>
      </c>
      <c r="H51" s="184">
        <f t="shared" si="29"/>
        <v>0</v>
      </c>
      <c r="I51" s="209" t="str">
        <f>+MID(別紙④!H17,14,1)</f>
        <v/>
      </c>
      <c r="J51" s="209" t="str">
        <f>IFERROR((VLOOKUP(I51,#REF!,2,FALSE)),"")</f>
        <v/>
      </c>
      <c r="K51" s="176" t="str">
        <f t="shared" si="20"/>
        <v/>
      </c>
      <c r="L51" s="176">
        <f t="shared" si="30"/>
        <v>0</v>
      </c>
      <c r="M51" s="210" t="str">
        <f>+MID(別紙④!G18,14,1)</f>
        <v/>
      </c>
      <c r="N51" s="210" t="str">
        <f>IFERROR((VLOOKUP(M51,#REF!,2,FALSE)),"")</f>
        <v/>
      </c>
      <c r="O51" s="184" t="str">
        <f t="shared" si="21"/>
        <v/>
      </c>
      <c r="P51" s="184">
        <f t="shared" si="31"/>
        <v>0</v>
      </c>
      <c r="Q51" s="209" t="str">
        <f>+MID(別紙④!H18,14,1)</f>
        <v/>
      </c>
      <c r="R51" s="209" t="str">
        <f>IFERROR((VLOOKUP(Q51,#REF!,2,FALSE)),"")</f>
        <v/>
      </c>
      <c r="S51" s="176" t="str">
        <f t="shared" si="22"/>
        <v/>
      </c>
      <c r="T51" s="176">
        <f t="shared" si="32"/>
        <v>0</v>
      </c>
      <c r="U51" s="210" t="str">
        <f>+MID(別紙④!G19,14,1)</f>
        <v/>
      </c>
      <c r="V51" s="210" t="str">
        <f>IFERROR((VLOOKUP(U51,#REF!,2,FALSE)),"")</f>
        <v/>
      </c>
      <c r="W51" s="184" t="str">
        <f t="shared" si="23"/>
        <v/>
      </c>
      <c r="X51" s="184">
        <f t="shared" si="33"/>
        <v>0</v>
      </c>
      <c r="Y51" s="209" t="str">
        <f>+MID(別紙④!H19,14,1)</f>
        <v/>
      </c>
      <c r="Z51" s="209" t="str">
        <f>IFERROR((VLOOKUP(Y51,#REF!,2,FALSE)),"")</f>
        <v/>
      </c>
      <c r="AA51" s="176" t="str">
        <f t="shared" si="24"/>
        <v/>
      </c>
      <c r="AB51" s="176">
        <f t="shared" si="34"/>
        <v>0</v>
      </c>
      <c r="AC51" s="210" t="str">
        <f>+MID(別紙④!G20,14,1)</f>
        <v/>
      </c>
      <c r="AD51" s="210" t="str">
        <f>IFERROR((VLOOKUP(AC51,#REF!,2,FALSE)),"")</f>
        <v/>
      </c>
      <c r="AE51" s="184" t="str">
        <f t="shared" si="25"/>
        <v/>
      </c>
      <c r="AF51" s="184">
        <f t="shared" si="35"/>
        <v>0</v>
      </c>
      <c r="AG51" s="209" t="str">
        <f>+MID(別紙④!H20,14,1)</f>
        <v/>
      </c>
      <c r="AH51" s="209" t="str">
        <f>IFERROR((VLOOKUP(AG51,#REF!,2,FALSE)),"")</f>
        <v/>
      </c>
      <c r="AI51" s="176" t="str">
        <f t="shared" si="26"/>
        <v/>
      </c>
      <c r="AJ51" s="176">
        <f t="shared" si="36"/>
        <v>0</v>
      </c>
      <c r="AL51" s="209" t="s">
        <v>691</v>
      </c>
      <c r="AM51" s="209" t="s">
        <v>656</v>
      </c>
      <c r="AN51" s="209">
        <f t="shared" si="37"/>
        <v>86</v>
      </c>
    </row>
    <row r="52" spans="1:40" ht="13.5" customHeight="1">
      <c r="A52" s="209" t="str">
        <f>+MID(別紙④!H16,15,1)</f>
        <v/>
      </c>
      <c r="B52" s="209" t="str">
        <f>IFERROR((VLOOKUP(A52,#REF!,2,FALSE)),"")</f>
        <v/>
      </c>
      <c r="C52" s="176" t="str">
        <f t="shared" si="27"/>
        <v/>
      </c>
      <c r="D52" s="176">
        <f t="shared" si="28"/>
        <v>0</v>
      </c>
      <c r="E52" s="210" t="str">
        <f>+MID(別紙④!G17,15,1)</f>
        <v/>
      </c>
      <c r="F52" s="210" t="str">
        <f>IFERROR((VLOOKUP(E52,#REF!,2,FALSE)),"")</f>
        <v/>
      </c>
      <c r="G52" s="184" t="str">
        <f t="shared" si="19"/>
        <v/>
      </c>
      <c r="H52" s="184">
        <f t="shared" si="29"/>
        <v>0</v>
      </c>
      <c r="I52" s="209" t="str">
        <f>+MID(別紙④!H17,15,1)</f>
        <v/>
      </c>
      <c r="J52" s="209" t="str">
        <f>IFERROR((VLOOKUP(I52,#REF!,2,FALSE)),"")</f>
        <v/>
      </c>
      <c r="K52" s="176" t="str">
        <f t="shared" si="20"/>
        <v/>
      </c>
      <c r="L52" s="176">
        <f t="shared" si="30"/>
        <v>0</v>
      </c>
      <c r="M52" s="210" t="str">
        <f>+MID(別紙④!G18,15,1)</f>
        <v/>
      </c>
      <c r="N52" s="210" t="str">
        <f>IFERROR((VLOOKUP(M52,#REF!,2,FALSE)),"")</f>
        <v/>
      </c>
      <c r="O52" s="184" t="str">
        <f t="shared" si="21"/>
        <v/>
      </c>
      <c r="P52" s="184">
        <f t="shared" si="31"/>
        <v>0</v>
      </c>
      <c r="Q52" s="209" t="str">
        <f>+MID(別紙④!H18,15,1)</f>
        <v/>
      </c>
      <c r="R52" s="209" t="str">
        <f>IFERROR((VLOOKUP(Q52,#REF!,2,FALSE)),"")</f>
        <v/>
      </c>
      <c r="S52" s="176" t="str">
        <f t="shared" si="22"/>
        <v/>
      </c>
      <c r="T52" s="176">
        <f t="shared" si="32"/>
        <v>0</v>
      </c>
      <c r="U52" s="210" t="str">
        <f>+MID(別紙④!G19,15,1)</f>
        <v/>
      </c>
      <c r="V52" s="210" t="str">
        <f>IFERROR((VLOOKUP(U52,#REF!,2,FALSE)),"")</f>
        <v/>
      </c>
      <c r="W52" s="184" t="str">
        <f t="shared" si="23"/>
        <v/>
      </c>
      <c r="X52" s="184">
        <f t="shared" si="33"/>
        <v>0</v>
      </c>
      <c r="Y52" s="209" t="str">
        <f>+MID(別紙④!H19,15,1)</f>
        <v/>
      </c>
      <c r="Z52" s="209" t="str">
        <f>IFERROR((VLOOKUP(Y52,#REF!,2,FALSE)),"")</f>
        <v/>
      </c>
      <c r="AA52" s="176" t="str">
        <f t="shared" si="24"/>
        <v/>
      </c>
      <c r="AB52" s="176">
        <f t="shared" si="34"/>
        <v>0</v>
      </c>
      <c r="AC52" s="210" t="str">
        <f>+MID(別紙④!G20,15,1)</f>
        <v/>
      </c>
      <c r="AD52" s="210" t="str">
        <f>IFERROR((VLOOKUP(AC52,#REF!,2,FALSE)),"")</f>
        <v/>
      </c>
      <c r="AE52" s="184" t="str">
        <f t="shared" si="25"/>
        <v/>
      </c>
      <c r="AF52" s="184">
        <f t="shared" si="35"/>
        <v>0</v>
      </c>
      <c r="AG52" s="209" t="str">
        <f>+MID(別紙④!H20,15,1)</f>
        <v/>
      </c>
      <c r="AH52" s="209" t="str">
        <f>IFERROR((VLOOKUP(AG52,#REF!,2,FALSE)),"")</f>
        <v/>
      </c>
      <c r="AI52" s="176" t="str">
        <f t="shared" si="26"/>
        <v/>
      </c>
      <c r="AJ52" s="176">
        <f t="shared" si="36"/>
        <v>0</v>
      </c>
      <c r="AL52" s="209" t="s">
        <v>692</v>
      </c>
      <c r="AM52" s="209" t="s">
        <v>658</v>
      </c>
      <c r="AN52" s="209">
        <f t="shared" si="37"/>
        <v>87</v>
      </c>
    </row>
    <row r="53" spans="1:40" ht="13.5" customHeight="1">
      <c r="A53" s="209" t="str">
        <f>+MID(別紙④!H16,16,1)</f>
        <v/>
      </c>
      <c r="B53" s="209" t="str">
        <f>IFERROR((VLOOKUP(A53,#REF!,2,FALSE)),"")</f>
        <v/>
      </c>
      <c r="C53" s="176" t="str">
        <f t="shared" si="27"/>
        <v/>
      </c>
      <c r="D53" s="176">
        <f t="shared" si="28"/>
        <v>0</v>
      </c>
      <c r="E53" s="210" t="str">
        <f>+MID(別紙④!G17,16,1)</f>
        <v/>
      </c>
      <c r="F53" s="210" t="str">
        <f>IFERROR((VLOOKUP(E53,#REF!,2,FALSE)),"")</f>
        <v/>
      </c>
      <c r="G53" s="184" t="str">
        <f t="shared" si="19"/>
        <v/>
      </c>
      <c r="H53" s="184">
        <f t="shared" si="29"/>
        <v>0</v>
      </c>
      <c r="I53" s="209" t="str">
        <f>+MID(別紙④!H17,16,1)</f>
        <v/>
      </c>
      <c r="J53" s="209" t="str">
        <f>IFERROR((VLOOKUP(I53,#REF!,2,FALSE)),"")</f>
        <v/>
      </c>
      <c r="K53" s="176" t="str">
        <f t="shared" si="20"/>
        <v/>
      </c>
      <c r="L53" s="176">
        <f t="shared" si="30"/>
        <v>0</v>
      </c>
      <c r="M53" s="210" t="str">
        <f>+MID(別紙④!G18,16,1)</f>
        <v/>
      </c>
      <c r="N53" s="210" t="str">
        <f>IFERROR((VLOOKUP(M53,#REF!,2,FALSE)),"")</f>
        <v/>
      </c>
      <c r="O53" s="184" t="str">
        <f t="shared" si="21"/>
        <v/>
      </c>
      <c r="P53" s="184">
        <f t="shared" si="31"/>
        <v>0</v>
      </c>
      <c r="Q53" s="209" t="str">
        <f>+MID(別紙④!H18,16,1)</f>
        <v/>
      </c>
      <c r="R53" s="209" t="str">
        <f>IFERROR((VLOOKUP(Q53,#REF!,2,FALSE)),"")</f>
        <v/>
      </c>
      <c r="S53" s="176" t="str">
        <f t="shared" si="22"/>
        <v/>
      </c>
      <c r="T53" s="176">
        <f t="shared" si="32"/>
        <v>0</v>
      </c>
      <c r="U53" s="210" t="str">
        <f>+MID(別紙④!G19,16,1)</f>
        <v/>
      </c>
      <c r="V53" s="210" t="str">
        <f>IFERROR((VLOOKUP(U53,#REF!,2,FALSE)),"")</f>
        <v/>
      </c>
      <c r="W53" s="184" t="str">
        <f t="shared" si="23"/>
        <v/>
      </c>
      <c r="X53" s="184">
        <f t="shared" si="33"/>
        <v>0</v>
      </c>
      <c r="Y53" s="209" t="str">
        <f>+MID(別紙④!H19,16,1)</f>
        <v/>
      </c>
      <c r="Z53" s="209" t="str">
        <f>IFERROR((VLOOKUP(Y53,#REF!,2,FALSE)),"")</f>
        <v/>
      </c>
      <c r="AA53" s="176" t="str">
        <f t="shared" si="24"/>
        <v/>
      </c>
      <c r="AB53" s="176">
        <f t="shared" si="34"/>
        <v>0</v>
      </c>
      <c r="AC53" s="210" t="str">
        <f>+MID(別紙④!G20,16,1)</f>
        <v/>
      </c>
      <c r="AD53" s="210" t="str">
        <f>IFERROR((VLOOKUP(AC53,#REF!,2,FALSE)),"")</f>
        <v/>
      </c>
      <c r="AE53" s="184" t="str">
        <f t="shared" si="25"/>
        <v/>
      </c>
      <c r="AF53" s="184">
        <f t="shared" si="35"/>
        <v>0</v>
      </c>
      <c r="AG53" s="209" t="str">
        <f>+MID(別紙④!H20,16,1)</f>
        <v/>
      </c>
      <c r="AH53" s="209" t="str">
        <f>IFERROR((VLOOKUP(AG53,#REF!,2,FALSE)),"")</f>
        <v/>
      </c>
      <c r="AI53" s="176" t="str">
        <f t="shared" si="26"/>
        <v/>
      </c>
      <c r="AJ53" s="176">
        <f t="shared" si="36"/>
        <v>0</v>
      </c>
      <c r="AL53" s="209" t="s">
        <v>693</v>
      </c>
      <c r="AM53" s="209" t="s">
        <v>660</v>
      </c>
      <c r="AN53" s="209">
        <f t="shared" si="37"/>
        <v>88</v>
      </c>
    </row>
    <row r="54" spans="1:40" ht="13.5" customHeight="1">
      <c r="A54" s="209" t="str">
        <f>+MID(別紙④!H16,17,1)</f>
        <v/>
      </c>
      <c r="B54" s="209" t="str">
        <f>IFERROR((VLOOKUP(A54,#REF!,2,FALSE)),"")</f>
        <v/>
      </c>
      <c r="C54" s="176" t="str">
        <f t="shared" si="27"/>
        <v/>
      </c>
      <c r="D54" s="176">
        <f t="shared" si="28"/>
        <v>0</v>
      </c>
      <c r="E54" s="210" t="str">
        <f>+MID(別紙④!G17,17,1)</f>
        <v/>
      </c>
      <c r="F54" s="210" t="str">
        <f>IFERROR((VLOOKUP(E54,#REF!,2,FALSE)),"")</f>
        <v/>
      </c>
      <c r="G54" s="184" t="str">
        <f t="shared" si="19"/>
        <v/>
      </c>
      <c r="H54" s="184">
        <f t="shared" si="29"/>
        <v>0</v>
      </c>
      <c r="I54" s="209" t="str">
        <f>+MID(別紙④!H17,17,1)</f>
        <v/>
      </c>
      <c r="J54" s="209" t="str">
        <f>IFERROR((VLOOKUP(I54,#REF!,2,FALSE)),"")</f>
        <v/>
      </c>
      <c r="K54" s="176" t="str">
        <f t="shared" si="20"/>
        <v/>
      </c>
      <c r="L54" s="176">
        <f t="shared" si="30"/>
        <v>0</v>
      </c>
      <c r="M54" s="210" t="str">
        <f>+MID(別紙④!G18,17,1)</f>
        <v/>
      </c>
      <c r="N54" s="210" t="str">
        <f>IFERROR((VLOOKUP(M54,#REF!,2,FALSE)),"")</f>
        <v/>
      </c>
      <c r="O54" s="184" t="str">
        <f t="shared" si="21"/>
        <v/>
      </c>
      <c r="P54" s="184">
        <f t="shared" si="31"/>
        <v>0</v>
      </c>
      <c r="Q54" s="209" t="str">
        <f>+MID(別紙④!H18,17,1)</f>
        <v/>
      </c>
      <c r="R54" s="209" t="str">
        <f>IFERROR((VLOOKUP(Q54,#REF!,2,FALSE)),"")</f>
        <v/>
      </c>
      <c r="S54" s="176" t="str">
        <f t="shared" si="22"/>
        <v/>
      </c>
      <c r="T54" s="176">
        <f t="shared" si="32"/>
        <v>0</v>
      </c>
      <c r="U54" s="210" t="str">
        <f>+MID(別紙④!G19,17,1)</f>
        <v/>
      </c>
      <c r="V54" s="210" t="str">
        <f>IFERROR((VLOOKUP(U54,#REF!,2,FALSE)),"")</f>
        <v/>
      </c>
      <c r="W54" s="184" t="str">
        <f t="shared" si="23"/>
        <v/>
      </c>
      <c r="X54" s="184">
        <f t="shared" si="33"/>
        <v>0</v>
      </c>
      <c r="Y54" s="209" t="str">
        <f>+MID(別紙④!H19,17,1)</f>
        <v/>
      </c>
      <c r="Z54" s="209" t="str">
        <f>IFERROR((VLOOKUP(Y54,#REF!,2,FALSE)),"")</f>
        <v/>
      </c>
      <c r="AA54" s="176" t="str">
        <f t="shared" si="24"/>
        <v/>
      </c>
      <c r="AB54" s="176">
        <f t="shared" si="34"/>
        <v>0</v>
      </c>
      <c r="AC54" s="210" t="str">
        <f>+MID(別紙④!G20,17,1)</f>
        <v/>
      </c>
      <c r="AD54" s="210" t="str">
        <f>IFERROR((VLOOKUP(AC54,#REF!,2,FALSE)),"")</f>
        <v/>
      </c>
      <c r="AE54" s="184" t="str">
        <f t="shared" si="25"/>
        <v/>
      </c>
      <c r="AF54" s="184">
        <f t="shared" si="35"/>
        <v>0</v>
      </c>
      <c r="AG54" s="209" t="str">
        <f>+MID(別紙④!H20,17,1)</f>
        <v/>
      </c>
      <c r="AH54" s="209" t="str">
        <f>IFERROR((VLOOKUP(AG54,#REF!,2,FALSE)),"")</f>
        <v/>
      </c>
      <c r="AI54" s="176" t="str">
        <f t="shared" si="26"/>
        <v/>
      </c>
      <c r="AJ54" s="176">
        <f t="shared" si="36"/>
        <v>0</v>
      </c>
      <c r="AL54" s="209" t="s">
        <v>694</v>
      </c>
      <c r="AM54" s="209" t="s">
        <v>662</v>
      </c>
      <c r="AN54" s="209">
        <f t="shared" si="37"/>
        <v>89</v>
      </c>
    </row>
    <row r="55" spans="1:40" ht="13.5" customHeight="1">
      <c r="A55" s="209" t="str">
        <f>+MID(別紙④!H16,18,1)</f>
        <v/>
      </c>
      <c r="B55" s="209" t="str">
        <f>IFERROR((VLOOKUP(A55,#REF!,2,FALSE)),"")</f>
        <v/>
      </c>
      <c r="C55" s="176" t="str">
        <f t="shared" si="27"/>
        <v/>
      </c>
      <c r="D55" s="176">
        <f t="shared" si="28"/>
        <v>0</v>
      </c>
      <c r="E55" s="210" t="str">
        <f>+MID(別紙④!G17,18,1)</f>
        <v/>
      </c>
      <c r="F55" s="210" t="str">
        <f>IFERROR((VLOOKUP(E55,#REF!,2,FALSE)),"")</f>
        <v/>
      </c>
      <c r="G55" s="184" t="str">
        <f t="shared" si="19"/>
        <v/>
      </c>
      <c r="H55" s="184">
        <f t="shared" si="29"/>
        <v>0</v>
      </c>
      <c r="I55" s="209" t="str">
        <f>+MID(別紙④!H17,18,1)</f>
        <v/>
      </c>
      <c r="J55" s="209" t="str">
        <f>IFERROR((VLOOKUP(I55,#REF!,2,FALSE)),"")</f>
        <v/>
      </c>
      <c r="K55" s="176" t="str">
        <f t="shared" si="20"/>
        <v/>
      </c>
      <c r="L55" s="176">
        <f t="shared" si="30"/>
        <v>0</v>
      </c>
      <c r="M55" s="210" t="str">
        <f>+MID(別紙④!G18,18,1)</f>
        <v/>
      </c>
      <c r="N55" s="210" t="str">
        <f>IFERROR((VLOOKUP(M55,#REF!,2,FALSE)),"")</f>
        <v/>
      </c>
      <c r="O55" s="184" t="str">
        <f t="shared" si="21"/>
        <v/>
      </c>
      <c r="P55" s="184">
        <f t="shared" si="31"/>
        <v>0</v>
      </c>
      <c r="Q55" s="209" t="str">
        <f>+MID(別紙④!H18,18,1)</f>
        <v/>
      </c>
      <c r="R55" s="209" t="str">
        <f>IFERROR((VLOOKUP(Q55,#REF!,2,FALSE)),"")</f>
        <v/>
      </c>
      <c r="S55" s="176" t="str">
        <f t="shared" si="22"/>
        <v/>
      </c>
      <c r="T55" s="176">
        <f t="shared" si="32"/>
        <v>0</v>
      </c>
      <c r="U55" s="210" t="str">
        <f>+MID(別紙④!G19,18,1)</f>
        <v/>
      </c>
      <c r="V55" s="210" t="str">
        <f>IFERROR((VLOOKUP(U55,#REF!,2,FALSE)),"")</f>
        <v/>
      </c>
      <c r="W55" s="184" t="str">
        <f t="shared" si="23"/>
        <v/>
      </c>
      <c r="X55" s="184">
        <f t="shared" si="33"/>
        <v>0</v>
      </c>
      <c r="Y55" s="209" t="str">
        <f>+MID(別紙④!H19,18,1)</f>
        <v/>
      </c>
      <c r="Z55" s="209" t="str">
        <f>IFERROR((VLOOKUP(Y55,#REF!,2,FALSE)),"")</f>
        <v/>
      </c>
      <c r="AA55" s="176" t="str">
        <f t="shared" si="24"/>
        <v/>
      </c>
      <c r="AB55" s="176">
        <f t="shared" si="34"/>
        <v>0</v>
      </c>
      <c r="AC55" s="210" t="str">
        <f>+MID(別紙④!G20,18,1)</f>
        <v/>
      </c>
      <c r="AD55" s="210" t="str">
        <f>IFERROR((VLOOKUP(AC55,#REF!,2,FALSE)),"")</f>
        <v/>
      </c>
      <c r="AE55" s="184" t="str">
        <f t="shared" si="25"/>
        <v/>
      </c>
      <c r="AF55" s="184">
        <f t="shared" si="35"/>
        <v>0</v>
      </c>
      <c r="AG55" s="209" t="str">
        <f>+MID(別紙④!H20,18,1)</f>
        <v/>
      </c>
      <c r="AH55" s="209" t="str">
        <f>IFERROR((VLOOKUP(AG55,#REF!,2,FALSE)),"")</f>
        <v/>
      </c>
      <c r="AI55" s="176" t="str">
        <f t="shared" si="26"/>
        <v/>
      </c>
      <c r="AJ55" s="176">
        <f t="shared" si="36"/>
        <v>0</v>
      </c>
      <c r="AL55" s="209" t="s">
        <v>695</v>
      </c>
      <c r="AM55" s="209" t="s">
        <v>664</v>
      </c>
      <c r="AN55" s="209">
        <f t="shared" si="37"/>
        <v>90</v>
      </c>
    </row>
    <row r="56" spans="1:40" ht="13.5" customHeight="1">
      <c r="A56" s="209" t="str">
        <f>+MID(別紙④!H16,19,1)</f>
        <v/>
      </c>
      <c r="B56" s="209" t="str">
        <f>IFERROR((VLOOKUP(A56,#REF!,2,FALSE)),"")</f>
        <v/>
      </c>
      <c r="C56" s="176" t="str">
        <f t="shared" si="27"/>
        <v/>
      </c>
      <c r="D56" s="176">
        <f t="shared" si="28"/>
        <v>0</v>
      </c>
      <c r="E56" s="210" t="str">
        <f>+MID(別紙④!G17,19,1)</f>
        <v/>
      </c>
      <c r="F56" s="210" t="str">
        <f>IFERROR((VLOOKUP(E56,#REF!,2,FALSE)),"")</f>
        <v/>
      </c>
      <c r="G56" s="184" t="str">
        <f t="shared" si="19"/>
        <v/>
      </c>
      <c r="H56" s="184">
        <f t="shared" si="29"/>
        <v>0</v>
      </c>
      <c r="I56" s="209" t="str">
        <f>+MID(別紙④!H17,19,1)</f>
        <v/>
      </c>
      <c r="J56" s="209" t="str">
        <f>IFERROR((VLOOKUP(I56,#REF!,2,FALSE)),"")</f>
        <v/>
      </c>
      <c r="K56" s="176" t="str">
        <f t="shared" si="20"/>
        <v/>
      </c>
      <c r="L56" s="176">
        <f t="shared" si="30"/>
        <v>0</v>
      </c>
      <c r="M56" s="210" t="str">
        <f>+MID(別紙④!G18,19,1)</f>
        <v/>
      </c>
      <c r="N56" s="210" t="str">
        <f>IFERROR((VLOOKUP(M56,#REF!,2,FALSE)),"")</f>
        <v/>
      </c>
      <c r="O56" s="184" t="str">
        <f t="shared" si="21"/>
        <v/>
      </c>
      <c r="P56" s="184">
        <f t="shared" si="31"/>
        <v>0</v>
      </c>
      <c r="Q56" s="209" t="str">
        <f>+MID(別紙④!H18,19,1)</f>
        <v/>
      </c>
      <c r="R56" s="209" t="str">
        <f>IFERROR((VLOOKUP(Q56,#REF!,2,FALSE)),"")</f>
        <v/>
      </c>
      <c r="S56" s="176" t="str">
        <f t="shared" si="22"/>
        <v/>
      </c>
      <c r="T56" s="176">
        <f t="shared" si="32"/>
        <v>0</v>
      </c>
      <c r="U56" s="210" t="str">
        <f>+MID(別紙④!G19,19,1)</f>
        <v/>
      </c>
      <c r="V56" s="210" t="str">
        <f>IFERROR((VLOOKUP(U56,#REF!,2,FALSE)),"")</f>
        <v/>
      </c>
      <c r="W56" s="184" t="str">
        <f t="shared" si="23"/>
        <v/>
      </c>
      <c r="X56" s="184">
        <f t="shared" si="33"/>
        <v>0</v>
      </c>
      <c r="Y56" s="209" t="str">
        <f>+MID(別紙④!H19,19,1)</f>
        <v/>
      </c>
      <c r="Z56" s="209" t="str">
        <f>IFERROR((VLOOKUP(Y56,#REF!,2,FALSE)),"")</f>
        <v/>
      </c>
      <c r="AA56" s="176" t="str">
        <f t="shared" si="24"/>
        <v/>
      </c>
      <c r="AB56" s="176">
        <f t="shared" si="34"/>
        <v>0</v>
      </c>
      <c r="AC56" s="210" t="str">
        <f>+MID(別紙④!G20,19,1)</f>
        <v/>
      </c>
      <c r="AD56" s="210" t="str">
        <f>IFERROR((VLOOKUP(AC56,#REF!,2,FALSE)),"")</f>
        <v/>
      </c>
      <c r="AE56" s="184" t="str">
        <f t="shared" si="25"/>
        <v/>
      </c>
      <c r="AF56" s="184">
        <f t="shared" si="35"/>
        <v>0</v>
      </c>
      <c r="AG56" s="209" t="str">
        <f>+MID(別紙④!H20,19,1)</f>
        <v/>
      </c>
      <c r="AH56" s="209" t="str">
        <f>IFERROR((VLOOKUP(AG56,#REF!,2,FALSE)),"")</f>
        <v/>
      </c>
      <c r="AI56" s="176" t="str">
        <f t="shared" si="26"/>
        <v/>
      </c>
      <c r="AJ56" s="176">
        <f t="shared" si="36"/>
        <v>0</v>
      </c>
      <c r="AL56" s="217" t="s">
        <v>696</v>
      </c>
      <c r="AM56" s="209" t="s">
        <v>697</v>
      </c>
      <c r="AN56" s="209">
        <f t="shared" si="37"/>
        <v>49</v>
      </c>
    </row>
    <row r="57" spans="1:40" ht="13.5" customHeight="1">
      <c r="A57" s="209" t="str">
        <f>+MID(別紙④!H16,20,1)</f>
        <v/>
      </c>
      <c r="B57" s="209" t="str">
        <f>IFERROR((VLOOKUP(A57,#REF!,2,FALSE)),"")</f>
        <v/>
      </c>
      <c r="C57" s="176" t="str">
        <f t="shared" si="27"/>
        <v/>
      </c>
      <c r="D57" s="176">
        <f t="shared" si="28"/>
        <v>0</v>
      </c>
      <c r="E57" s="210" t="str">
        <f>+MID(別紙④!G17,20,1)</f>
        <v/>
      </c>
      <c r="F57" s="210" t="str">
        <f>IFERROR((VLOOKUP(E57,#REF!,2,FALSE)),"")</f>
        <v/>
      </c>
      <c r="G57" s="184" t="str">
        <f t="shared" si="19"/>
        <v/>
      </c>
      <c r="H57" s="184">
        <f t="shared" si="29"/>
        <v>0</v>
      </c>
      <c r="I57" s="209" t="str">
        <f>+MID(別紙④!H17,20,1)</f>
        <v/>
      </c>
      <c r="J57" s="209" t="str">
        <f>IFERROR((VLOOKUP(I57,#REF!,2,FALSE)),"")</f>
        <v/>
      </c>
      <c r="K57" s="176" t="str">
        <f t="shared" si="20"/>
        <v/>
      </c>
      <c r="L57" s="176">
        <f t="shared" si="30"/>
        <v>0</v>
      </c>
      <c r="M57" s="210" t="str">
        <f>+MID(別紙④!G18,20,1)</f>
        <v/>
      </c>
      <c r="N57" s="210" t="str">
        <f>IFERROR((VLOOKUP(M57,#REF!,2,FALSE)),"")</f>
        <v/>
      </c>
      <c r="O57" s="184" t="str">
        <f t="shared" si="21"/>
        <v/>
      </c>
      <c r="P57" s="184">
        <f t="shared" si="31"/>
        <v>0</v>
      </c>
      <c r="Q57" s="209" t="str">
        <f>+MID(別紙④!H18,20,1)</f>
        <v/>
      </c>
      <c r="R57" s="209" t="str">
        <f>IFERROR((VLOOKUP(Q57,#REF!,2,FALSE)),"")</f>
        <v/>
      </c>
      <c r="S57" s="176" t="str">
        <f t="shared" si="22"/>
        <v/>
      </c>
      <c r="T57" s="176">
        <f t="shared" si="32"/>
        <v>0</v>
      </c>
      <c r="U57" s="210" t="str">
        <f>+MID(別紙④!G19,20,1)</f>
        <v/>
      </c>
      <c r="V57" s="210" t="str">
        <f>IFERROR((VLOOKUP(U57,#REF!,2,FALSE)),"")</f>
        <v/>
      </c>
      <c r="W57" s="184" t="str">
        <f t="shared" si="23"/>
        <v/>
      </c>
      <c r="X57" s="184">
        <f t="shared" si="33"/>
        <v>0</v>
      </c>
      <c r="Y57" s="209" t="str">
        <f>+MID(別紙④!H19,20,1)</f>
        <v/>
      </c>
      <c r="Z57" s="209" t="str">
        <f>IFERROR((VLOOKUP(Y57,#REF!,2,FALSE)),"")</f>
        <v/>
      </c>
      <c r="AA57" s="176" t="str">
        <f t="shared" si="24"/>
        <v/>
      </c>
      <c r="AB57" s="176">
        <f t="shared" si="34"/>
        <v>0</v>
      </c>
      <c r="AC57" s="210" t="str">
        <f>+MID(別紙④!G20,20,1)</f>
        <v/>
      </c>
      <c r="AD57" s="210" t="str">
        <f>IFERROR((VLOOKUP(AC57,#REF!,2,FALSE)),"")</f>
        <v/>
      </c>
      <c r="AE57" s="184" t="str">
        <f t="shared" si="25"/>
        <v/>
      </c>
      <c r="AF57" s="184">
        <f t="shared" si="35"/>
        <v>0</v>
      </c>
      <c r="AG57" s="209" t="str">
        <f>+MID(別紙④!H20,20,1)</f>
        <v/>
      </c>
      <c r="AH57" s="209" t="str">
        <f>IFERROR((VLOOKUP(AG57,#REF!,2,FALSE)),"")</f>
        <v/>
      </c>
      <c r="AI57" s="176" t="str">
        <f t="shared" si="26"/>
        <v/>
      </c>
      <c r="AJ57" s="176">
        <f t="shared" si="36"/>
        <v>0</v>
      </c>
      <c r="AL57" s="217" t="s">
        <v>698</v>
      </c>
      <c r="AM57" s="209" t="s">
        <v>699</v>
      </c>
      <c r="AN57" s="209">
        <f t="shared" si="37"/>
        <v>50</v>
      </c>
    </row>
    <row r="58" spans="1:40" ht="13.5" customHeight="1">
      <c r="A58" s="209" t="str">
        <f>+MID(別紙④!H16,21,1)</f>
        <v/>
      </c>
      <c r="B58" s="209" t="str">
        <f>IFERROR((VLOOKUP(A58,#REF!,2,FALSE)),"")</f>
        <v/>
      </c>
      <c r="C58" s="176" t="str">
        <f t="shared" si="27"/>
        <v/>
      </c>
      <c r="D58" s="176">
        <f t="shared" si="28"/>
        <v>0</v>
      </c>
      <c r="E58" s="210" t="str">
        <f>+MID(別紙④!G17,21,1)</f>
        <v/>
      </c>
      <c r="F58" s="210" t="str">
        <f>IFERROR((VLOOKUP(E58,#REF!,2,FALSE)),"")</f>
        <v/>
      </c>
      <c r="G58" s="184" t="str">
        <f t="shared" si="19"/>
        <v/>
      </c>
      <c r="H58" s="184">
        <f t="shared" si="29"/>
        <v>0</v>
      </c>
      <c r="I58" s="209" t="str">
        <f>+MID(別紙④!H17,21,1)</f>
        <v/>
      </c>
      <c r="J58" s="209" t="str">
        <f>IFERROR((VLOOKUP(I58,#REF!,2,FALSE)),"")</f>
        <v/>
      </c>
      <c r="K58" s="176" t="str">
        <f t="shared" si="20"/>
        <v/>
      </c>
      <c r="L58" s="176">
        <f t="shared" si="30"/>
        <v>0</v>
      </c>
      <c r="M58" s="210" t="str">
        <f>+MID(別紙④!G18,21,1)</f>
        <v/>
      </c>
      <c r="N58" s="210" t="str">
        <f>IFERROR((VLOOKUP(M58,#REF!,2,FALSE)),"")</f>
        <v/>
      </c>
      <c r="O58" s="184" t="str">
        <f t="shared" si="21"/>
        <v/>
      </c>
      <c r="P58" s="184">
        <f t="shared" si="31"/>
        <v>0</v>
      </c>
      <c r="Q58" s="209" t="str">
        <f>+MID(別紙④!H18,21,1)</f>
        <v/>
      </c>
      <c r="R58" s="209" t="str">
        <f>IFERROR((VLOOKUP(Q58,#REF!,2,FALSE)),"")</f>
        <v/>
      </c>
      <c r="S58" s="176" t="str">
        <f t="shared" si="22"/>
        <v/>
      </c>
      <c r="T58" s="176">
        <f t="shared" si="32"/>
        <v>0</v>
      </c>
      <c r="U58" s="210" t="str">
        <f>+MID(別紙④!G19,21,1)</f>
        <v/>
      </c>
      <c r="V58" s="210" t="str">
        <f>IFERROR((VLOOKUP(U58,#REF!,2,FALSE)),"")</f>
        <v/>
      </c>
      <c r="W58" s="184" t="str">
        <f t="shared" si="23"/>
        <v/>
      </c>
      <c r="X58" s="184">
        <f t="shared" si="33"/>
        <v>0</v>
      </c>
      <c r="Y58" s="209" t="str">
        <f>+MID(別紙④!H19,21,1)</f>
        <v/>
      </c>
      <c r="Z58" s="209" t="str">
        <f>IFERROR((VLOOKUP(Y58,#REF!,2,FALSE)),"")</f>
        <v/>
      </c>
      <c r="AA58" s="176" t="str">
        <f t="shared" si="24"/>
        <v/>
      </c>
      <c r="AB58" s="176">
        <f t="shared" si="34"/>
        <v>0</v>
      </c>
      <c r="AC58" s="210" t="str">
        <f>+MID(別紙④!G20,21,1)</f>
        <v/>
      </c>
      <c r="AD58" s="210" t="str">
        <f>IFERROR((VLOOKUP(AC58,#REF!,2,FALSE)),"")</f>
        <v/>
      </c>
      <c r="AE58" s="184" t="str">
        <f t="shared" si="25"/>
        <v/>
      </c>
      <c r="AF58" s="184">
        <f t="shared" si="35"/>
        <v>0</v>
      </c>
      <c r="AG58" s="209" t="str">
        <f>+MID(別紙④!H20,21,1)</f>
        <v/>
      </c>
      <c r="AH58" s="209" t="str">
        <f>IFERROR((VLOOKUP(AG58,#REF!,2,FALSE)),"")</f>
        <v/>
      </c>
      <c r="AI58" s="176" t="str">
        <f t="shared" si="26"/>
        <v/>
      </c>
      <c r="AJ58" s="176">
        <f t="shared" si="36"/>
        <v>0</v>
      </c>
      <c r="AL58" s="217" t="s">
        <v>700</v>
      </c>
      <c r="AM58" s="209" t="s">
        <v>701</v>
      </c>
      <c r="AN58" s="209">
        <f t="shared" si="37"/>
        <v>51</v>
      </c>
    </row>
    <row r="59" spans="1:40" ht="13.5" customHeight="1">
      <c r="A59" s="209" t="str">
        <f>+MID(別紙④!H16,22,1)</f>
        <v/>
      </c>
      <c r="B59" s="209" t="str">
        <f>IFERROR((VLOOKUP(A59,#REF!,2,FALSE)),"")</f>
        <v/>
      </c>
      <c r="C59" s="176" t="str">
        <f t="shared" si="27"/>
        <v/>
      </c>
      <c r="D59" s="176">
        <f t="shared" si="28"/>
        <v>0</v>
      </c>
      <c r="E59" s="210" t="str">
        <f>+MID(別紙④!G17,22,1)</f>
        <v/>
      </c>
      <c r="F59" s="210" t="str">
        <f>IFERROR((VLOOKUP(E59,#REF!,2,FALSE)),"")</f>
        <v/>
      </c>
      <c r="G59" s="184" t="str">
        <f t="shared" si="19"/>
        <v/>
      </c>
      <c r="H59" s="184">
        <f t="shared" si="29"/>
        <v>0</v>
      </c>
      <c r="I59" s="209" t="str">
        <f>+MID(別紙④!H17,22,1)</f>
        <v/>
      </c>
      <c r="J59" s="209" t="str">
        <f>IFERROR((VLOOKUP(I59,#REF!,2,FALSE)),"")</f>
        <v/>
      </c>
      <c r="K59" s="176" t="str">
        <f t="shared" si="20"/>
        <v/>
      </c>
      <c r="L59" s="176">
        <f t="shared" si="30"/>
        <v>0</v>
      </c>
      <c r="M59" s="210" t="str">
        <f>+MID(別紙④!G18,22,1)</f>
        <v/>
      </c>
      <c r="N59" s="210" t="str">
        <f>IFERROR((VLOOKUP(M59,#REF!,2,FALSE)),"")</f>
        <v/>
      </c>
      <c r="O59" s="184" t="str">
        <f t="shared" si="21"/>
        <v/>
      </c>
      <c r="P59" s="184">
        <f t="shared" si="31"/>
        <v>0</v>
      </c>
      <c r="Q59" s="209" t="str">
        <f>+MID(別紙④!H18,22,1)</f>
        <v/>
      </c>
      <c r="R59" s="209" t="str">
        <f>IFERROR((VLOOKUP(Q59,#REF!,2,FALSE)),"")</f>
        <v/>
      </c>
      <c r="S59" s="176" t="str">
        <f t="shared" si="22"/>
        <v/>
      </c>
      <c r="T59" s="176">
        <f t="shared" si="32"/>
        <v>0</v>
      </c>
      <c r="U59" s="210" t="str">
        <f>+MID(別紙④!G19,22,1)</f>
        <v/>
      </c>
      <c r="V59" s="210" t="str">
        <f>IFERROR((VLOOKUP(U59,#REF!,2,FALSE)),"")</f>
        <v/>
      </c>
      <c r="W59" s="184" t="str">
        <f t="shared" si="23"/>
        <v/>
      </c>
      <c r="X59" s="184">
        <f t="shared" si="33"/>
        <v>0</v>
      </c>
      <c r="Y59" s="209" t="str">
        <f>+MID(別紙④!H19,22,1)</f>
        <v/>
      </c>
      <c r="Z59" s="209" t="str">
        <f>IFERROR((VLOOKUP(Y59,#REF!,2,FALSE)),"")</f>
        <v/>
      </c>
      <c r="AA59" s="176" t="str">
        <f t="shared" si="24"/>
        <v/>
      </c>
      <c r="AB59" s="176">
        <f t="shared" si="34"/>
        <v>0</v>
      </c>
      <c r="AC59" s="210" t="str">
        <f>+MID(別紙④!G20,22,1)</f>
        <v/>
      </c>
      <c r="AD59" s="210" t="str">
        <f>IFERROR((VLOOKUP(AC59,#REF!,2,FALSE)),"")</f>
        <v/>
      </c>
      <c r="AE59" s="184" t="str">
        <f t="shared" si="25"/>
        <v/>
      </c>
      <c r="AF59" s="184">
        <f t="shared" si="35"/>
        <v>0</v>
      </c>
      <c r="AG59" s="209" t="str">
        <f>+MID(別紙④!H20,22,1)</f>
        <v/>
      </c>
      <c r="AH59" s="209" t="str">
        <f>IFERROR((VLOOKUP(AG59,#REF!,2,FALSE)),"")</f>
        <v/>
      </c>
      <c r="AI59" s="176" t="str">
        <f t="shared" si="26"/>
        <v/>
      </c>
      <c r="AJ59" s="176">
        <f t="shared" si="36"/>
        <v>0</v>
      </c>
      <c r="AL59" s="217" t="s">
        <v>702</v>
      </c>
      <c r="AM59" s="209" t="s">
        <v>703</v>
      </c>
      <c r="AN59" s="209">
        <f t="shared" si="37"/>
        <v>52</v>
      </c>
    </row>
    <row r="60" spans="1:40" ht="13.5" customHeight="1">
      <c r="A60" s="209" t="str">
        <f>+MID(別紙④!H16,23,1)</f>
        <v/>
      </c>
      <c r="B60" s="209" t="str">
        <f>IFERROR((VLOOKUP(A60,#REF!,2,FALSE)),"")</f>
        <v/>
      </c>
      <c r="C60" s="176" t="str">
        <f t="shared" si="27"/>
        <v/>
      </c>
      <c r="D60" s="176">
        <f t="shared" si="28"/>
        <v>0</v>
      </c>
      <c r="E60" s="210" t="str">
        <f>+MID(別紙④!G17,23,1)</f>
        <v/>
      </c>
      <c r="F60" s="210" t="str">
        <f>IFERROR((VLOOKUP(E60,#REF!,2,FALSE)),"")</f>
        <v/>
      </c>
      <c r="G60" s="184" t="str">
        <f t="shared" si="19"/>
        <v/>
      </c>
      <c r="H60" s="184">
        <f t="shared" si="29"/>
        <v>0</v>
      </c>
      <c r="I60" s="209" t="str">
        <f>+MID(別紙④!H17,23,1)</f>
        <v/>
      </c>
      <c r="J60" s="209" t="str">
        <f>IFERROR((VLOOKUP(I60,#REF!,2,FALSE)),"")</f>
        <v/>
      </c>
      <c r="K60" s="176" t="str">
        <f t="shared" si="20"/>
        <v/>
      </c>
      <c r="L60" s="176">
        <f t="shared" si="30"/>
        <v>0</v>
      </c>
      <c r="M60" s="210" t="str">
        <f>+MID(別紙④!G18,23,1)</f>
        <v/>
      </c>
      <c r="N60" s="210" t="str">
        <f>IFERROR((VLOOKUP(M60,#REF!,2,FALSE)),"")</f>
        <v/>
      </c>
      <c r="O60" s="184" t="str">
        <f t="shared" si="21"/>
        <v/>
      </c>
      <c r="P60" s="184">
        <f t="shared" si="31"/>
        <v>0</v>
      </c>
      <c r="Q60" s="209" t="str">
        <f>+MID(別紙④!H18,23,1)</f>
        <v/>
      </c>
      <c r="R60" s="209" t="str">
        <f>IFERROR((VLOOKUP(Q60,#REF!,2,FALSE)),"")</f>
        <v/>
      </c>
      <c r="S60" s="176" t="str">
        <f t="shared" si="22"/>
        <v/>
      </c>
      <c r="T60" s="176">
        <f t="shared" si="32"/>
        <v>0</v>
      </c>
      <c r="U60" s="210" t="str">
        <f>+MID(別紙④!G19,23,1)</f>
        <v/>
      </c>
      <c r="V60" s="210" t="str">
        <f>IFERROR((VLOOKUP(U60,#REF!,2,FALSE)),"")</f>
        <v/>
      </c>
      <c r="W60" s="184" t="str">
        <f t="shared" si="23"/>
        <v/>
      </c>
      <c r="X60" s="184">
        <f t="shared" si="33"/>
        <v>0</v>
      </c>
      <c r="Y60" s="209" t="str">
        <f>+MID(別紙④!H19,23,1)</f>
        <v/>
      </c>
      <c r="Z60" s="209" t="str">
        <f>IFERROR((VLOOKUP(Y60,#REF!,2,FALSE)),"")</f>
        <v/>
      </c>
      <c r="AA60" s="176" t="str">
        <f t="shared" si="24"/>
        <v/>
      </c>
      <c r="AB60" s="176">
        <f t="shared" si="34"/>
        <v>0</v>
      </c>
      <c r="AC60" s="210" t="str">
        <f>+MID(別紙④!G20,23,1)</f>
        <v/>
      </c>
      <c r="AD60" s="210" t="str">
        <f>IFERROR((VLOOKUP(AC60,#REF!,2,FALSE)),"")</f>
        <v/>
      </c>
      <c r="AE60" s="184" t="str">
        <f t="shared" si="25"/>
        <v/>
      </c>
      <c r="AF60" s="184">
        <f t="shared" si="35"/>
        <v>0</v>
      </c>
      <c r="AG60" s="209" t="str">
        <f>+MID(別紙④!H20,23,1)</f>
        <v/>
      </c>
      <c r="AH60" s="209" t="str">
        <f>IFERROR((VLOOKUP(AG60,#REF!,2,FALSE)),"")</f>
        <v/>
      </c>
      <c r="AI60" s="176" t="str">
        <f t="shared" si="26"/>
        <v/>
      </c>
      <c r="AJ60" s="176">
        <f t="shared" si="36"/>
        <v>0</v>
      </c>
      <c r="AL60" s="217" t="s">
        <v>704</v>
      </c>
      <c r="AM60" s="209" t="s">
        <v>705</v>
      </c>
      <c r="AN60" s="209">
        <f t="shared" si="37"/>
        <v>53</v>
      </c>
    </row>
    <row r="61" spans="1:40" ht="13.5" customHeight="1">
      <c r="A61" s="209" t="str">
        <f>+MID(別紙④!H16,24,1)</f>
        <v/>
      </c>
      <c r="B61" s="209" t="str">
        <f>IFERROR((VLOOKUP(A61,#REF!,2,FALSE)),"")</f>
        <v/>
      </c>
      <c r="C61" s="176" t="str">
        <f t="shared" si="27"/>
        <v/>
      </c>
      <c r="D61" s="176">
        <f t="shared" si="28"/>
        <v>0</v>
      </c>
      <c r="E61" s="210" t="str">
        <f>+MID(別紙④!G17,24,1)</f>
        <v/>
      </c>
      <c r="F61" s="210" t="str">
        <f>IFERROR((VLOOKUP(E61,#REF!,2,FALSE)),"")</f>
        <v/>
      </c>
      <c r="G61" s="184" t="str">
        <f t="shared" si="19"/>
        <v/>
      </c>
      <c r="H61" s="184">
        <f t="shared" si="29"/>
        <v>0</v>
      </c>
      <c r="I61" s="209" t="str">
        <f>+MID(別紙④!H17,24,1)</f>
        <v/>
      </c>
      <c r="J61" s="209" t="str">
        <f>IFERROR((VLOOKUP(I61,#REF!,2,FALSE)),"")</f>
        <v/>
      </c>
      <c r="K61" s="176" t="str">
        <f t="shared" si="20"/>
        <v/>
      </c>
      <c r="L61" s="176">
        <f t="shared" si="30"/>
        <v>0</v>
      </c>
      <c r="M61" s="210" t="str">
        <f>+MID(別紙④!G18,24,1)</f>
        <v/>
      </c>
      <c r="N61" s="210" t="str">
        <f>IFERROR((VLOOKUP(M61,#REF!,2,FALSE)),"")</f>
        <v/>
      </c>
      <c r="O61" s="184" t="str">
        <f t="shared" si="21"/>
        <v/>
      </c>
      <c r="P61" s="184">
        <f t="shared" si="31"/>
        <v>0</v>
      </c>
      <c r="Q61" s="209" t="str">
        <f>+MID(別紙④!H18,24,1)</f>
        <v/>
      </c>
      <c r="R61" s="209" t="str">
        <f>IFERROR((VLOOKUP(Q61,#REF!,2,FALSE)),"")</f>
        <v/>
      </c>
      <c r="S61" s="176" t="str">
        <f t="shared" si="22"/>
        <v/>
      </c>
      <c r="T61" s="176">
        <f t="shared" si="32"/>
        <v>0</v>
      </c>
      <c r="U61" s="210" t="str">
        <f>+MID(別紙④!G19,24,1)</f>
        <v/>
      </c>
      <c r="V61" s="210" t="str">
        <f>IFERROR((VLOOKUP(U61,#REF!,2,FALSE)),"")</f>
        <v/>
      </c>
      <c r="W61" s="184" t="str">
        <f t="shared" si="23"/>
        <v/>
      </c>
      <c r="X61" s="184">
        <f t="shared" si="33"/>
        <v>0</v>
      </c>
      <c r="Y61" s="209" t="str">
        <f>+MID(別紙④!H19,24,1)</f>
        <v/>
      </c>
      <c r="Z61" s="209" t="str">
        <f>IFERROR((VLOOKUP(Y61,#REF!,2,FALSE)),"")</f>
        <v/>
      </c>
      <c r="AA61" s="176" t="str">
        <f t="shared" si="24"/>
        <v/>
      </c>
      <c r="AB61" s="176">
        <f t="shared" si="34"/>
        <v>0</v>
      </c>
      <c r="AC61" s="210" t="str">
        <f>+MID(別紙④!G20,24,1)</f>
        <v/>
      </c>
      <c r="AD61" s="210" t="str">
        <f>IFERROR((VLOOKUP(AC61,#REF!,2,FALSE)),"")</f>
        <v/>
      </c>
      <c r="AE61" s="184" t="str">
        <f t="shared" si="25"/>
        <v/>
      </c>
      <c r="AF61" s="184">
        <f t="shared" si="35"/>
        <v>0</v>
      </c>
      <c r="AG61" s="209" t="str">
        <f>+MID(別紙④!H20,24,1)</f>
        <v/>
      </c>
      <c r="AH61" s="209" t="str">
        <f>IFERROR((VLOOKUP(AG61,#REF!,2,FALSE)),"")</f>
        <v/>
      </c>
      <c r="AI61" s="176" t="str">
        <f t="shared" si="26"/>
        <v/>
      </c>
      <c r="AJ61" s="176">
        <f t="shared" si="36"/>
        <v>0</v>
      </c>
      <c r="AL61" s="217" t="s">
        <v>706</v>
      </c>
      <c r="AM61" s="209" t="s">
        <v>707</v>
      </c>
      <c r="AN61" s="209">
        <f t="shared" si="37"/>
        <v>54</v>
      </c>
    </row>
    <row r="62" spans="1:40" ht="13.5" customHeight="1">
      <c r="A62" s="209" t="str">
        <f>+MID(別紙④!H16,25,1)</f>
        <v/>
      </c>
      <c r="B62" s="209" t="str">
        <f>IFERROR((VLOOKUP(A62,#REF!,2,FALSE)),"")</f>
        <v/>
      </c>
      <c r="C62" s="176" t="str">
        <f t="shared" si="27"/>
        <v/>
      </c>
      <c r="D62" s="176">
        <f t="shared" si="28"/>
        <v>0</v>
      </c>
      <c r="E62" s="210" t="str">
        <f>+MID(別紙④!G17,25,1)</f>
        <v/>
      </c>
      <c r="F62" s="210" t="str">
        <f>IFERROR((VLOOKUP(E62,#REF!,2,FALSE)),"")</f>
        <v/>
      </c>
      <c r="G62" s="184" t="str">
        <f t="shared" si="19"/>
        <v/>
      </c>
      <c r="H62" s="184">
        <f t="shared" si="29"/>
        <v>0</v>
      </c>
      <c r="I62" s="209" t="str">
        <f>+MID(別紙④!H17,25,1)</f>
        <v/>
      </c>
      <c r="J62" s="209" t="str">
        <f>IFERROR((VLOOKUP(I62,#REF!,2,FALSE)),"")</f>
        <v/>
      </c>
      <c r="K62" s="176" t="str">
        <f t="shared" si="20"/>
        <v/>
      </c>
      <c r="L62" s="176">
        <f t="shared" si="30"/>
        <v>0</v>
      </c>
      <c r="M62" s="210" t="str">
        <f>+MID(別紙④!G18,25,1)</f>
        <v/>
      </c>
      <c r="N62" s="210" t="str">
        <f>IFERROR((VLOOKUP(M62,#REF!,2,FALSE)),"")</f>
        <v/>
      </c>
      <c r="O62" s="184" t="str">
        <f t="shared" si="21"/>
        <v/>
      </c>
      <c r="P62" s="184">
        <f t="shared" si="31"/>
        <v>0</v>
      </c>
      <c r="Q62" s="209" t="str">
        <f>+MID(別紙④!H18,25,1)</f>
        <v/>
      </c>
      <c r="R62" s="209" t="str">
        <f>IFERROR((VLOOKUP(Q62,#REF!,2,FALSE)),"")</f>
        <v/>
      </c>
      <c r="S62" s="176" t="str">
        <f t="shared" si="22"/>
        <v/>
      </c>
      <c r="T62" s="176">
        <f t="shared" si="32"/>
        <v>0</v>
      </c>
      <c r="U62" s="210" t="str">
        <f>+MID(別紙④!G19,25,1)</f>
        <v/>
      </c>
      <c r="V62" s="210" t="str">
        <f>IFERROR((VLOOKUP(U62,#REF!,2,FALSE)),"")</f>
        <v/>
      </c>
      <c r="W62" s="184" t="str">
        <f t="shared" si="23"/>
        <v/>
      </c>
      <c r="X62" s="184">
        <f t="shared" si="33"/>
        <v>0</v>
      </c>
      <c r="Y62" s="209" t="str">
        <f>+MID(別紙④!H19,25,1)</f>
        <v/>
      </c>
      <c r="Z62" s="209" t="str">
        <f>IFERROR((VLOOKUP(Y62,#REF!,2,FALSE)),"")</f>
        <v/>
      </c>
      <c r="AA62" s="176" t="str">
        <f t="shared" si="24"/>
        <v/>
      </c>
      <c r="AB62" s="176">
        <f t="shared" si="34"/>
        <v>0</v>
      </c>
      <c r="AC62" s="210" t="str">
        <f>+MID(別紙④!G20,25,1)</f>
        <v/>
      </c>
      <c r="AD62" s="210" t="str">
        <f>IFERROR((VLOOKUP(AC62,#REF!,2,FALSE)),"")</f>
        <v/>
      </c>
      <c r="AE62" s="184" t="str">
        <f t="shared" si="25"/>
        <v/>
      </c>
      <c r="AF62" s="184">
        <f t="shared" si="35"/>
        <v>0</v>
      </c>
      <c r="AG62" s="209" t="str">
        <f>+MID(別紙④!H20,25,1)</f>
        <v/>
      </c>
      <c r="AH62" s="209" t="str">
        <f>IFERROR((VLOOKUP(AG62,#REF!,2,FALSE)),"")</f>
        <v/>
      </c>
      <c r="AI62" s="176" t="str">
        <f t="shared" si="26"/>
        <v/>
      </c>
      <c r="AJ62" s="176">
        <f t="shared" si="36"/>
        <v>0</v>
      </c>
      <c r="AL62" s="217" t="s">
        <v>708</v>
      </c>
      <c r="AM62" s="209" t="s">
        <v>709</v>
      </c>
      <c r="AN62" s="209">
        <f t="shared" si="37"/>
        <v>55</v>
      </c>
    </row>
    <row r="63" spans="1:40" ht="13.5" customHeight="1">
      <c r="A63" s="209" t="str">
        <f>+MID(別紙④!H16,26,1)</f>
        <v/>
      </c>
      <c r="B63" s="209" t="str">
        <f>IFERROR((VLOOKUP(A63,#REF!,2,FALSE)),"")</f>
        <v/>
      </c>
      <c r="C63" s="176" t="str">
        <f t="shared" si="27"/>
        <v/>
      </c>
      <c r="D63" s="176">
        <f t="shared" si="28"/>
        <v>0</v>
      </c>
      <c r="E63" s="210" t="str">
        <f>+MID(別紙④!G17,26,1)</f>
        <v/>
      </c>
      <c r="F63" s="210" t="str">
        <f>IFERROR((VLOOKUP(E63,#REF!,2,FALSE)),"")</f>
        <v/>
      </c>
      <c r="G63" s="184" t="str">
        <f t="shared" si="19"/>
        <v/>
      </c>
      <c r="H63" s="184">
        <f t="shared" si="29"/>
        <v>0</v>
      </c>
      <c r="I63" s="209" t="str">
        <f>+MID(別紙④!H17,26,1)</f>
        <v/>
      </c>
      <c r="J63" s="209" t="str">
        <f>IFERROR((VLOOKUP(I63,#REF!,2,FALSE)),"")</f>
        <v/>
      </c>
      <c r="K63" s="176" t="str">
        <f t="shared" si="20"/>
        <v/>
      </c>
      <c r="L63" s="176">
        <f t="shared" si="30"/>
        <v>0</v>
      </c>
      <c r="M63" s="210" t="str">
        <f>+MID(別紙④!G18,26,1)</f>
        <v/>
      </c>
      <c r="N63" s="210" t="str">
        <f>IFERROR((VLOOKUP(M63,#REF!,2,FALSE)),"")</f>
        <v/>
      </c>
      <c r="O63" s="184" t="str">
        <f t="shared" si="21"/>
        <v/>
      </c>
      <c r="P63" s="184">
        <f t="shared" si="31"/>
        <v>0</v>
      </c>
      <c r="Q63" s="209" t="str">
        <f>+MID(別紙④!H18,26,1)</f>
        <v/>
      </c>
      <c r="R63" s="209" t="str">
        <f>IFERROR((VLOOKUP(Q63,#REF!,2,FALSE)),"")</f>
        <v/>
      </c>
      <c r="S63" s="176" t="str">
        <f t="shared" si="22"/>
        <v/>
      </c>
      <c r="T63" s="176">
        <f t="shared" si="32"/>
        <v>0</v>
      </c>
      <c r="U63" s="210" t="str">
        <f>+MID(別紙④!G19,26,1)</f>
        <v/>
      </c>
      <c r="V63" s="210" t="str">
        <f>IFERROR((VLOOKUP(U63,#REF!,2,FALSE)),"")</f>
        <v/>
      </c>
      <c r="W63" s="184" t="str">
        <f t="shared" si="23"/>
        <v/>
      </c>
      <c r="X63" s="184">
        <f t="shared" si="33"/>
        <v>0</v>
      </c>
      <c r="Y63" s="209" t="str">
        <f>+MID(別紙④!H19,26,1)</f>
        <v/>
      </c>
      <c r="Z63" s="209" t="str">
        <f>IFERROR((VLOOKUP(Y63,#REF!,2,FALSE)),"")</f>
        <v/>
      </c>
      <c r="AA63" s="176" t="str">
        <f t="shared" si="24"/>
        <v/>
      </c>
      <c r="AB63" s="176">
        <f t="shared" si="34"/>
        <v>0</v>
      </c>
      <c r="AC63" s="210" t="str">
        <f>+MID(別紙④!G20,26,1)</f>
        <v/>
      </c>
      <c r="AD63" s="210" t="str">
        <f>IFERROR((VLOOKUP(AC63,#REF!,2,FALSE)),"")</f>
        <v/>
      </c>
      <c r="AE63" s="184" t="str">
        <f t="shared" si="25"/>
        <v/>
      </c>
      <c r="AF63" s="184">
        <f t="shared" si="35"/>
        <v>0</v>
      </c>
      <c r="AG63" s="209" t="str">
        <f>+MID(別紙④!H20,26,1)</f>
        <v/>
      </c>
      <c r="AH63" s="209" t="str">
        <f>IFERROR((VLOOKUP(AG63,#REF!,2,FALSE)),"")</f>
        <v/>
      </c>
      <c r="AI63" s="176" t="str">
        <f t="shared" si="26"/>
        <v/>
      </c>
      <c r="AJ63" s="176">
        <f t="shared" si="36"/>
        <v>0</v>
      </c>
      <c r="AL63" s="217" t="s">
        <v>710</v>
      </c>
      <c r="AM63" s="209" t="s">
        <v>711</v>
      </c>
      <c r="AN63" s="209">
        <f t="shared" si="37"/>
        <v>56</v>
      </c>
    </row>
    <row r="64" spans="1:40" ht="13.5" customHeight="1">
      <c r="A64" s="209" t="str">
        <f>+MID(別紙④!H16,27,1)</f>
        <v/>
      </c>
      <c r="B64" s="209" t="str">
        <f>IFERROR((VLOOKUP(A64,#REF!,2,FALSE)),"")</f>
        <v/>
      </c>
      <c r="C64" s="176" t="str">
        <f t="shared" si="27"/>
        <v/>
      </c>
      <c r="D64" s="176">
        <f t="shared" si="28"/>
        <v>0</v>
      </c>
      <c r="E64" s="210" t="str">
        <f>+MID(別紙④!G17,27,1)</f>
        <v/>
      </c>
      <c r="F64" s="210" t="str">
        <f>IFERROR((VLOOKUP(E64,#REF!,2,FALSE)),"")</f>
        <v/>
      </c>
      <c r="G64" s="184" t="str">
        <f t="shared" si="19"/>
        <v/>
      </c>
      <c r="H64" s="184">
        <f t="shared" si="29"/>
        <v>0</v>
      </c>
      <c r="I64" s="209" t="str">
        <f>+MID(別紙④!H17,27,1)</f>
        <v/>
      </c>
      <c r="J64" s="209" t="str">
        <f>IFERROR((VLOOKUP(I64,#REF!,2,FALSE)),"")</f>
        <v/>
      </c>
      <c r="K64" s="176" t="str">
        <f t="shared" si="20"/>
        <v/>
      </c>
      <c r="L64" s="176">
        <f t="shared" si="30"/>
        <v>0</v>
      </c>
      <c r="M64" s="210" t="str">
        <f>+MID(別紙④!G18,27,1)</f>
        <v/>
      </c>
      <c r="N64" s="210" t="str">
        <f>IFERROR((VLOOKUP(M64,#REF!,2,FALSE)),"")</f>
        <v/>
      </c>
      <c r="O64" s="184" t="str">
        <f t="shared" si="21"/>
        <v/>
      </c>
      <c r="P64" s="184">
        <f t="shared" si="31"/>
        <v>0</v>
      </c>
      <c r="Q64" s="209" t="str">
        <f>+MID(別紙④!H18,27,1)</f>
        <v/>
      </c>
      <c r="R64" s="209" t="str">
        <f>IFERROR((VLOOKUP(Q64,#REF!,2,FALSE)),"")</f>
        <v/>
      </c>
      <c r="S64" s="176" t="str">
        <f t="shared" si="22"/>
        <v/>
      </c>
      <c r="T64" s="176">
        <f t="shared" si="32"/>
        <v>0</v>
      </c>
      <c r="U64" s="210" t="str">
        <f>+MID(別紙④!G19,27,1)</f>
        <v/>
      </c>
      <c r="V64" s="210" t="str">
        <f>IFERROR((VLOOKUP(U64,#REF!,2,FALSE)),"")</f>
        <v/>
      </c>
      <c r="W64" s="184" t="str">
        <f t="shared" si="23"/>
        <v/>
      </c>
      <c r="X64" s="184">
        <f t="shared" si="33"/>
        <v>0</v>
      </c>
      <c r="Y64" s="209" t="str">
        <f>+MID(別紙④!H19,27,1)</f>
        <v/>
      </c>
      <c r="Z64" s="209" t="str">
        <f>IFERROR((VLOOKUP(Y64,#REF!,2,FALSE)),"")</f>
        <v/>
      </c>
      <c r="AA64" s="176" t="str">
        <f t="shared" si="24"/>
        <v/>
      </c>
      <c r="AB64" s="176">
        <f t="shared" si="34"/>
        <v>0</v>
      </c>
      <c r="AC64" s="210" t="str">
        <f>+MID(別紙④!G20,27,1)</f>
        <v/>
      </c>
      <c r="AD64" s="210" t="str">
        <f>IFERROR((VLOOKUP(AC64,#REF!,2,FALSE)),"")</f>
        <v/>
      </c>
      <c r="AE64" s="184" t="str">
        <f t="shared" si="25"/>
        <v/>
      </c>
      <c r="AF64" s="184">
        <f t="shared" si="35"/>
        <v>0</v>
      </c>
      <c r="AG64" s="209" t="str">
        <f>+MID(別紙④!H20,27,1)</f>
        <v/>
      </c>
      <c r="AH64" s="209" t="str">
        <f>IFERROR((VLOOKUP(AG64,#REF!,2,FALSE)),"")</f>
        <v/>
      </c>
      <c r="AI64" s="176" t="str">
        <f t="shared" si="26"/>
        <v/>
      </c>
      <c r="AJ64" s="176">
        <f t="shared" si="36"/>
        <v>0</v>
      </c>
      <c r="AL64" s="217" t="s">
        <v>712</v>
      </c>
      <c r="AM64" s="209" t="s">
        <v>713</v>
      </c>
      <c r="AN64" s="209">
        <f t="shared" si="37"/>
        <v>57</v>
      </c>
    </row>
    <row r="65" spans="1:40" ht="13.5" customHeight="1">
      <c r="A65" s="209" t="str">
        <f>+MID(別紙④!H16,28,1)</f>
        <v/>
      </c>
      <c r="B65" s="209" t="str">
        <f>IFERROR((VLOOKUP(A65,#REF!,2,FALSE)),"")</f>
        <v/>
      </c>
      <c r="C65" s="176" t="str">
        <f t="shared" si="27"/>
        <v/>
      </c>
      <c r="D65" s="176">
        <f t="shared" si="28"/>
        <v>0</v>
      </c>
      <c r="E65" s="210" t="str">
        <f>+MID(別紙④!G17,28,1)</f>
        <v/>
      </c>
      <c r="F65" s="210" t="str">
        <f>IFERROR((VLOOKUP(E65,#REF!,2,FALSE)),"")</f>
        <v/>
      </c>
      <c r="G65" s="184" t="str">
        <f t="shared" si="19"/>
        <v/>
      </c>
      <c r="H65" s="184">
        <f t="shared" si="29"/>
        <v>0</v>
      </c>
      <c r="I65" s="209" t="str">
        <f>+MID(別紙④!H17,28,1)</f>
        <v/>
      </c>
      <c r="J65" s="209" t="str">
        <f>IFERROR((VLOOKUP(I65,#REF!,2,FALSE)),"")</f>
        <v/>
      </c>
      <c r="K65" s="176" t="str">
        <f t="shared" si="20"/>
        <v/>
      </c>
      <c r="L65" s="176">
        <f t="shared" si="30"/>
        <v>0</v>
      </c>
      <c r="M65" s="210" t="str">
        <f>+MID(別紙④!G18,28,1)</f>
        <v/>
      </c>
      <c r="N65" s="210" t="str">
        <f>IFERROR((VLOOKUP(M65,#REF!,2,FALSE)),"")</f>
        <v/>
      </c>
      <c r="O65" s="184" t="str">
        <f t="shared" si="21"/>
        <v/>
      </c>
      <c r="P65" s="184">
        <f t="shared" si="31"/>
        <v>0</v>
      </c>
      <c r="Q65" s="209" t="str">
        <f>+MID(別紙④!H18,28,1)</f>
        <v/>
      </c>
      <c r="R65" s="209" t="str">
        <f>IFERROR((VLOOKUP(Q65,#REF!,2,FALSE)),"")</f>
        <v/>
      </c>
      <c r="S65" s="176" t="str">
        <f t="shared" si="22"/>
        <v/>
      </c>
      <c r="T65" s="176">
        <f t="shared" si="32"/>
        <v>0</v>
      </c>
      <c r="U65" s="210" t="str">
        <f>+MID(別紙④!G19,28,1)</f>
        <v/>
      </c>
      <c r="V65" s="210" t="str">
        <f>IFERROR((VLOOKUP(U65,#REF!,2,FALSE)),"")</f>
        <v/>
      </c>
      <c r="W65" s="184" t="str">
        <f t="shared" si="23"/>
        <v/>
      </c>
      <c r="X65" s="184">
        <f t="shared" si="33"/>
        <v>0</v>
      </c>
      <c r="Y65" s="209" t="str">
        <f>+MID(別紙④!H19,28,1)</f>
        <v/>
      </c>
      <c r="Z65" s="209" t="str">
        <f>IFERROR((VLOOKUP(Y65,#REF!,2,FALSE)),"")</f>
        <v/>
      </c>
      <c r="AA65" s="176" t="str">
        <f t="shared" si="24"/>
        <v/>
      </c>
      <c r="AB65" s="176">
        <f t="shared" si="34"/>
        <v>0</v>
      </c>
      <c r="AC65" s="210" t="str">
        <f>+MID(別紙④!G20,28,1)</f>
        <v/>
      </c>
      <c r="AD65" s="210" t="str">
        <f>IFERROR((VLOOKUP(AC65,#REF!,2,FALSE)),"")</f>
        <v/>
      </c>
      <c r="AE65" s="184" t="str">
        <f t="shared" si="25"/>
        <v/>
      </c>
      <c r="AF65" s="184">
        <f t="shared" si="35"/>
        <v>0</v>
      </c>
      <c r="AG65" s="209" t="str">
        <f>+MID(別紙④!H20,28,1)</f>
        <v/>
      </c>
      <c r="AH65" s="209" t="str">
        <f>IFERROR((VLOOKUP(AG65,#REF!,2,FALSE)),"")</f>
        <v/>
      </c>
      <c r="AI65" s="176" t="str">
        <f t="shared" si="26"/>
        <v/>
      </c>
      <c r="AJ65" s="176">
        <f t="shared" si="36"/>
        <v>0</v>
      </c>
      <c r="AL65" s="217" t="s">
        <v>714</v>
      </c>
      <c r="AM65" s="209" t="s">
        <v>715</v>
      </c>
      <c r="AN65" s="209">
        <f>IFERROR(CODE(AL65),"")</f>
        <v>48</v>
      </c>
    </row>
    <row r="66" spans="1:40" ht="13.5" customHeight="1">
      <c r="A66" s="209" t="str">
        <f>+MID(別紙④!H16,29,1)</f>
        <v/>
      </c>
      <c r="B66" s="209" t="str">
        <f>IFERROR((VLOOKUP(A66,#REF!,2,FALSE)),"")</f>
        <v/>
      </c>
      <c r="C66" s="176" t="str">
        <f t="shared" si="27"/>
        <v/>
      </c>
      <c r="D66" s="176">
        <f t="shared" si="28"/>
        <v>0</v>
      </c>
      <c r="E66" s="210" t="str">
        <f>+MID(別紙④!G17,29,1)</f>
        <v/>
      </c>
      <c r="F66" s="210" t="str">
        <f>IFERROR((VLOOKUP(E66,#REF!,2,FALSE)),"")</f>
        <v/>
      </c>
      <c r="G66" s="184" t="str">
        <f t="shared" si="19"/>
        <v/>
      </c>
      <c r="H66" s="184">
        <f t="shared" si="29"/>
        <v>0</v>
      </c>
      <c r="I66" s="209" t="str">
        <f>+MID(別紙④!H17,29,1)</f>
        <v/>
      </c>
      <c r="J66" s="209" t="str">
        <f>IFERROR((VLOOKUP(I66,#REF!,2,FALSE)),"")</f>
        <v/>
      </c>
      <c r="K66" s="176" t="str">
        <f t="shared" si="20"/>
        <v/>
      </c>
      <c r="L66" s="176">
        <f t="shared" si="30"/>
        <v>0</v>
      </c>
      <c r="M66" s="210" t="str">
        <f>+MID(別紙④!G18,29,1)</f>
        <v/>
      </c>
      <c r="N66" s="210" t="str">
        <f>IFERROR((VLOOKUP(M66,#REF!,2,FALSE)),"")</f>
        <v/>
      </c>
      <c r="O66" s="184" t="str">
        <f t="shared" si="21"/>
        <v/>
      </c>
      <c r="P66" s="184">
        <f t="shared" si="31"/>
        <v>0</v>
      </c>
      <c r="Q66" s="209" t="str">
        <f>+MID(別紙④!H18,29,1)</f>
        <v/>
      </c>
      <c r="R66" s="209" t="str">
        <f>IFERROR((VLOOKUP(Q66,#REF!,2,FALSE)),"")</f>
        <v/>
      </c>
      <c r="S66" s="176" t="str">
        <f t="shared" si="22"/>
        <v/>
      </c>
      <c r="T66" s="176">
        <f t="shared" si="32"/>
        <v>0</v>
      </c>
      <c r="U66" s="210" t="str">
        <f>+MID(別紙④!G19,29,1)</f>
        <v/>
      </c>
      <c r="V66" s="210" t="str">
        <f>IFERROR((VLOOKUP(U66,#REF!,2,FALSE)),"")</f>
        <v/>
      </c>
      <c r="W66" s="184" t="str">
        <f t="shared" si="23"/>
        <v/>
      </c>
      <c r="X66" s="184">
        <f t="shared" si="33"/>
        <v>0</v>
      </c>
      <c r="Y66" s="209" t="str">
        <f>+MID(別紙④!H19,29,1)</f>
        <v/>
      </c>
      <c r="Z66" s="209" t="str">
        <f>IFERROR((VLOOKUP(Y66,#REF!,2,FALSE)),"")</f>
        <v/>
      </c>
      <c r="AA66" s="176" t="str">
        <f t="shared" si="24"/>
        <v/>
      </c>
      <c r="AB66" s="176">
        <f t="shared" si="34"/>
        <v>0</v>
      </c>
      <c r="AC66" s="210" t="str">
        <f>+MID(別紙④!G20,29,1)</f>
        <v/>
      </c>
      <c r="AD66" s="210" t="str">
        <f>IFERROR((VLOOKUP(AC66,#REF!,2,FALSE)),"")</f>
        <v/>
      </c>
      <c r="AE66" s="184" t="str">
        <f t="shared" si="25"/>
        <v/>
      </c>
      <c r="AF66" s="184">
        <f t="shared" si="35"/>
        <v>0</v>
      </c>
      <c r="AG66" s="209" t="str">
        <f>+MID(別紙④!H20,29,1)</f>
        <v/>
      </c>
      <c r="AH66" s="209" t="str">
        <f>IFERROR((VLOOKUP(AG66,#REF!,2,FALSE)),"")</f>
        <v/>
      </c>
      <c r="AI66" s="176" t="str">
        <f t="shared" si="26"/>
        <v/>
      </c>
      <c r="AJ66" s="176">
        <f t="shared" si="36"/>
        <v>0</v>
      </c>
      <c r="AL66" s="217" t="s">
        <v>716</v>
      </c>
      <c r="AM66" s="209" t="s">
        <v>717</v>
      </c>
      <c r="AN66" s="209">
        <f t="shared" ref="AN66:AN68" si="38">IFERROR(CODE(AL66),"")</f>
        <v>46</v>
      </c>
    </row>
    <row r="67" spans="1:40" ht="13.5" customHeight="1">
      <c r="A67" s="209" t="str">
        <f>+MID(別紙④!H16,30,1)</f>
        <v/>
      </c>
      <c r="B67" s="209" t="str">
        <f>IFERROR((VLOOKUP(A67,#REF!,2,FALSE)),"")</f>
        <v/>
      </c>
      <c r="C67" s="176" t="str">
        <f t="shared" si="27"/>
        <v/>
      </c>
      <c r="D67" s="176">
        <f t="shared" si="28"/>
        <v>0</v>
      </c>
      <c r="E67" s="210" t="str">
        <f>+MID(別紙④!G17,30,1)</f>
        <v/>
      </c>
      <c r="F67" s="210" t="str">
        <f>IFERROR((VLOOKUP(E67,#REF!,2,FALSE)),"")</f>
        <v/>
      </c>
      <c r="G67" s="184" t="str">
        <f t="shared" si="19"/>
        <v/>
      </c>
      <c r="H67" s="184">
        <f t="shared" si="29"/>
        <v>0</v>
      </c>
      <c r="I67" s="209" t="str">
        <f>+MID(別紙④!H17,30,1)</f>
        <v/>
      </c>
      <c r="J67" s="209" t="str">
        <f>IFERROR((VLOOKUP(I67,#REF!,2,FALSE)),"")</f>
        <v/>
      </c>
      <c r="K67" s="176" t="str">
        <f t="shared" si="20"/>
        <v/>
      </c>
      <c r="L67" s="176">
        <f t="shared" si="30"/>
        <v>0</v>
      </c>
      <c r="M67" s="210" t="str">
        <f>+MID(別紙④!G18,30,1)</f>
        <v/>
      </c>
      <c r="N67" s="210" t="str">
        <f>IFERROR((VLOOKUP(M67,#REF!,2,FALSE)),"")</f>
        <v/>
      </c>
      <c r="O67" s="184" t="str">
        <f t="shared" si="21"/>
        <v/>
      </c>
      <c r="P67" s="184">
        <f t="shared" si="31"/>
        <v>0</v>
      </c>
      <c r="Q67" s="209" t="str">
        <f>+MID(別紙④!H18,30,1)</f>
        <v/>
      </c>
      <c r="R67" s="209" t="str">
        <f>IFERROR((VLOOKUP(Q67,#REF!,2,FALSE)),"")</f>
        <v/>
      </c>
      <c r="S67" s="176" t="str">
        <f t="shared" si="22"/>
        <v/>
      </c>
      <c r="T67" s="176">
        <f t="shared" si="32"/>
        <v>0</v>
      </c>
      <c r="U67" s="210" t="str">
        <f>+MID(別紙④!G19,30,1)</f>
        <v/>
      </c>
      <c r="V67" s="210" t="str">
        <f>IFERROR((VLOOKUP(U67,#REF!,2,FALSE)),"")</f>
        <v/>
      </c>
      <c r="W67" s="184" t="str">
        <f t="shared" si="23"/>
        <v/>
      </c>
      <c r="X67" s="184">
        <f t="shared" si="33"/>
        <v>0</v>
      </c>
      <c r="Y67" s="209" t="str">
        <f>+MID(別紙④!H19,30,1)</f>
        <v/>
      </c>
      <c r="Z67" s="209" t="str">
        <f>IFERROR((VLOOKUP(Y67,#REF!,2,FALSE)),"")</f>
        <v/>
      </c>
      <c r="AA67" s="176" t="str">
        <f t="shared" si="24"/>
        <v/>
      </c>
      <c r="AB67" s="176">
        <f t="shared" si="34"/>
        <v>0</v>
      </c>
      <c r="AC67" s="210" t="str">
        <f>+MID(別紙④!G20,30,1)</f>
        <v/>
      </c>
      <c r="AD67" s="210" t="str">
        <f>IFERROR((VLOOKUP(AC67,#REF!,2,FALSE)),"")</f>
        <v/>
      </c>
      <c r="AE67" s="184" t="str">
        <f t="shared" si="25"/>
        <v/>
      </c>
      <c r="AF67" s="184">
        <f t="shared" si="35"/>
        <v>0</v>
      </c>
      <c r="AG67" s="209" t="str">
        <f>+MID(別紙④!H20,30,1)</f>
        <v/>
      </c>
      <c r="AH67" s="209" t="str">
        <f>IFERROR((VLOOKUP(AG67,#REF!,2,FALSE)),"")</f>
        <v/>
      </c>
      <c r="AI67" s="176" t="str">
        <f t="shared" si="26"/>
        <v/>
      </c>
      <c r="AJ67" s="176">
        <f t="shared" si="36"/>
        <v>0</v>
      </c>
      <c r="AL67" s="217" t="s">
        <v>718</v>
      </c>
      <c r="AM67" s="209" t="s">
        <v>719</v>
      </c>
      <c r="AN67" s="209">
        <f t="shared" si="38"/>
        <v>95</v>
      </c>
    </row>
    <row r="68" spans="1:40" ht="13.5" customHeight="1">
      <c r="A68" s="209" t="str">
        <f>+MID(別紙④!H16,31,1)</f>
        <v/>
      </c>
      <c r="B68" s="209" t="str">
        <f>IFERROR((VLOOKUP(A68,#REF!,2,FALSE)),"")</f>
        <v/>
      </c>
      <c r="C68" s="176" t="str">
        <f t="shared" si="27"/>
        <v/>
      </c>
      <c r="D68" s="176">
        <f t="shared" si="28"/>
        <v>0</v>
      </c>
      <c r="E68" s="210" t="str">
        <f>+MID(別紙④!G17,31,1)</f>
        <v/>
      </c>
      <c r="F68" s="210" t="str">
        <f>IFERROR((VLOOKUP(E68,#REF!,2,FALSE)),"")</f>
        <v/>
      </c>
      <c r="G68" s="184" t="str">
        <f t="shared" si="19"/>
        <v/>
      </c>
      <c r="H68" s="184">
        <f t="shared" si="29"/>
        <v>0</v>
      </c>
      <c r="I68" s="209" t="str">
        <f>+MID(別紙④!H17,31,1)</f>
        <v/>
      </c>
      <c r="J68" s="209" t="str">
        <f>IFERROR((VLOOKUP(I68,#REF!,2,FALSE)),"")</f>
        <v/>
      </c>
      <c r="K68" s="176" t="str">
        <f t="shared" si="20"/>
        <v/>
      </c>
      <c r="L68" s="176">
        <f t="shared" si="30"/>
        <v>0</v>
      </c>
      <c r="M68" s="210" t="str">
        <f>+MID(別紙④!G18,31,1)</f>
        <v/>
      </c>
      <c r="N68" s="210" t="str">
        <f>IFERROR((VLOOKUP(M68,#REF!,2,FALSE)),"")</f>
        <v/>
      </c>
      <c r="O68" s="184" t="str">
        <f t="shared" si="21"/>
        <v/>
      </c>
      <c r="P68" s="184">
        <f t="shared" si="31"/>
        <v>0</v>
      </c>
      <c r="Q68" s="209" t="str">
        <f>+MID(別紙④!H18,31,1)</f>
        <v/>
      </c>
      <c r="R68" s="209" t="str">
        <f>IFERROR((VLOOKUP(Q68,#REF!,2,FALSE)),"")</f>
        <v/>
      </c>
      <c r="S68" s="176" t="str">
        <f t="shared" si="22"/>
        <v/>
      </c>
      <c r="T68" s="176">
        <f t="shared" si="32"/>
        <v>0</v>
      </c>
      <c r="U68" s="210" t="str">
        <f>+MID(別紙④!G19,31,1)</f>
        <v/>
      </c>
      <c r="V68" s="210" t="str">
        <f>IFERROR((VLOOKUP(U68,#REF!,2,FALSE)),"")</f>
        <v/>
      </c>
      <c r="W68" s="184" t="str">
        <f t="shared" si="23"/>
        <v/>
      </c>
      <c r="X68" s="184">
        <f t="shared" si="33"/>
        <v>0</v>
      </c>
      <c r="Y68" s="209" t="str">
        <f>+MID(別紙④!H19,31,1)</f>
        <v/>
      </c>
      <c r="Z68" s="209" t="str">
        <f>IFERROR((VLOOKUP(Y68,#REF!,2,FALSE)),"")</f>
        <v/>
      </c>
      <c r="AA68" s="176" t="str">
        <f t="shared" si="24"/>
        <v/>
      </c>
      <c r="AB68" s="176">
        <f t="shared" si="34"/>
        <v>0</v>
      </c>
      <c r="AC68" s="210" t="str">
        <f>+MID(別紙④!G20,31,1)</f>
        <v/>
      </c>
      <c r="AD68" s="210" t="str">
        <f>IFERROR((VLOOKUP(AC68,#REF!,2,FALSE)),"")</f>
        <v/>
      </c>
      <c r="AE68" s="184" t="str">
        <f t="shared" si="25"/>
        <v/>
      </c>
      <c r="AF68" s="184">
        <f t="shared" si="35"/>
        <v>0</v>
      </c>
      <c r="AG68" s="209" t="str">
        <f>+MID(別紙④!H20,31,1)</f>
        <v/>
      </c>
      <c r="AH68" s="209" t="str">
        <f>IFERROR((VLOOKUP(AG68,#REF!,2,FALSE)),"")</f>
        <v/>
      </c>
      <c r="AI68" s="176" t="str">
        <f t="shared" si="26"/>
        <v/>
      </c>
      <c r="AJ68" s="176">
        <f t="shared" si="36"/>
        <v>0</v>
      </c>
      <c r="AL68" s="209" t="s">
        <v>835</v>
      </c>
      <c r="AM68" s="209" t="s">
        <v>855</v>
      </c>
      <c r="AN68" s="209">
        <f t="shared" si="38"/>
        <v>36</v>
      </c>
    </row>
    <row r="69" spans="1:40" ht="13.5" customHeight="1">
      <c r="A69" s="209" t="str">
        <f>+MID(別紙④!H16,32,1)</f>
        <v/>
      </c>
      <c r="B69" s="209" t="str">
        <f>IFERROR((VLOOKUP(A69,#REF!,2,FALSE)),"")</f>
        <v/>
      </c>
      <c r="C69" s="176" t="str">
        <f t="shared" si="27"/>
        <v/>
      </c>
      <c r="D69" s="218">
        <f t="shared" si="28"/>
        <v>0</v>
      </c>
      <c r="E69" s="210" t="str">
        <f>+MID(別紙④!G17,32,1)</f>
        <v/>
      </c>
      <c r="F69" s="210" t="str">
        <f>IFERROR((VLOOKUP(E69,#REF!,2,FALSE)),"")</f>
        <v/>
      </c>
      <c r="G69" s="184" t="str">
        <f t="shared" si="19"/>
        <v/>
      </c>
      <c r="H69" s="219">
        <f t="shared" si="29"/>
        <v>0</v>
      </c>
      <c r="I69" s="209" t="str">
        <f>+MID(別紙④!H17,32,1)</f>
        <v/>
      </c>
      <c r="J69" s="209" t="str">
        <f>IFERROR((VLOOKUP(I69,#REF!,2,FALSE)),"")</f>
        <v/>
      </c>
      <c r="K69" s="176" t="str">
        <f t="shared" si="20"/>
        <v/>
      </c>
      <c r="L69" s="218">
        <f t="shared" si="30"/>
        <v>0</v>
      </c>
      <c r="M69" s="210" t="str">
        <f>+MID(別紙④!G18,32,1)</f>
        <v/>
      </c>
      <c r="N69" s="210" t="str">
        <f>IFERROR((VLOOKUP(M69,#REF!,2,FALSE)),"")</f>
        <v/>
      </c>
      <c r="O69" s="184" t="str">
        <f t="shared" si="21"/>
        <v/>
      </c>
      <c r="P69" s="219">
        <f t="shared" si="31"/>
        <v>0</v>
      </c>
      <c r="Q69" s="209" t="str">
        <f>+MID(別紙④!H18,32,1)</f>
        <v/>
      </c>
      <c r="R69" s="209" t="str">
        <f>IFERROR((VLOOKUP(Q69,#REF!,2,FALSE)),"")</f>
        <v/>
      </c>
      <c r="S69" s="176" t="str">
        <f t="shared" si="22"/>
        <v/>
      </c>
      <c r="T69" s="218">
        <f t="shared" si="32"/>
        <v>0</v>
      </c>
      <c r="U69" s="210" t="str">
        <f>+MID(別紙④!G19,32,1)</f>
        <v/>
      </c>
      <c r="V69" s="210" t="str">
        <f>IFERROR((VLOOKUP(U69,#REF!,2,FALSE)),"")</f>
        <v/>
      </c>
      <c r="W69" s="184" t="str">
        <f t="shared" si="23"/>
        <v/>
      </c>
      <c r="X69" s="219">
        <f t="shared" si="33"/>
        <v>0</v>
      </c>
      <c r="Y69" s="209" t="str">
        <f>+MID(別紙④!H19,32,1)</f>
        <v/>
      </c>
      <c r="Z69" s="209" t="str">
        <f>IFERROR((VLOOKUP(Y69,#REF!,2,FALSE)),"")</f>
        <v/>
      </c>
      <c r="AA69" s="176" t="str">
        <f t="shared" si="24"/>
        <v/>
      </c>
      <c r="AB69" s="218">
        <f t="shared" si="34"/>
        <v>0</v>
      </c>
      <c r="AC69" s="210" t="str">
        <f>+MID(別紙④!G20,32,1)</f>
        <v/>
      </c>
      <c r="AD69" s="210" t="str">
        <f>IFERROR((VLOOKUP(AC69,#REF!,2,FALSE)),"")</f>
        <v/>
      </c>
      <c r="AE69" s="184" t="str">
        <f t="shared" si="25"/>
        <v/>
      </c>
      <c r="AF69" s="219">
        <f t="shared" si="35"/>
        <v>0</v>
      </c>
      <c r="AG69" s="209" t="str">
        <f>+MID(別紙④!H20,32,1)</f>
        <v/>
      </c>
      <c r="AH69" s="209" t="str">
        <f>IFERROR((VLOOKUP(AG69,#REF!,2,FALSE)),"")</f>
        <v/>
      </c>
      <c r="AI69" s="176" t="str">
        <f t="shared" si="26"/>
        <v/>
      </c>
      <c r="AJ69" s="218">
        <f t="shared" si="36"/>
        <v>0</v>
      </c>
    </row>
    <row r="70" spans="1:40" ht="13.5" customHeight="1">
      <c r="A70" s="220"/>
      <c r="B70" s="220"/>
      <c r="D70" s="209">
        <f>SUM(D38:D69)</f>
        <v>0</v>
      </c>
      <c r="E70" s="220"/>
      <c r="F70" s="220"/>
      <c r="H70" s="209">
        <f>SUM(H38:H69)</f>
        <v>0</v>
      </c>
      <c r="I70" s="220"/>
      <c r="J70" s="220"/>
      <c r="L70" s="209">
        <f>SUM(L38:L69)</f>
        <v>0</v>
      </c>
      <c r="M70" s="220"/>
      <c r="N70" s="220"/>
      <c r="P70" s="209">
        <f>SUM(P38:P69)</f>
        <v>0</v>
      </c>
      <c r="Q70" s="220"/>
      <c r="R70" s="220"/>
      <c r="T70" s="209">
        <f>SUM(T38:T69)</f>
        <v>0</v>
      </c>
      <c r="U70" s="220"/>
      <c r="V70" s="220"/>
      <c r="X70" s="209">
        <f>SUM(X38:X69)</f>
        <v>0</v>
      </c>
      <c r="Y70" s="221"/>
      <c r="Z70" s="221"/>
      <c r="AB70" s="186">
        <f>SUM(AB38:AB69)</f>
        <v>0</v>
      </c>
      <c r="AC70" s="221"/>
      <c r="AD70" s="221"/>
      <c r="AF70" s="186">
        <f>SUM(AF38:AF69)</f>
        <v>0</v>
      </c>
      <c r="AG70" s="221"/>
      <c r="AH70" s="221"/>
      <c r="AJ70" s="186">
        <f>SUM(AJ38:AJ69)</f>
        <v>0</v>
      </c>
    </row>
    <row r="71" spans="1:40" ht="13.5" customHeight="1"/>
    <row r="72" spans="1:40" ht="13.5" customHeight="1">
      <c r="A72" s="182" t="s">
        <v>920</v>
      </c>
      <c r="B72" s="182" t="s">
        <v>921</v>
      </c>
      <c r="C72" s="182" t="s">
        <v>922</v>
      </c>
      <c r="D72" s="182" t="s">
        <v>923</v>
      </c>
      <c r="E72" s="182" t="s">
        <v>924</v>
      </c>
      <c r="F72" s="182" t="s">
        <v>925</v>
      </c>
      <c r="G72" s="182" t="s">
        <v>926</v>
      </c>
      <c r="H72" s="182" t="s">
        <v>927</v>
      </c>
    </row>
    <row r="73" spans="1:40" ht="13.5" customHeight="1">
      <c r="A73" s="209" t="str">
        <f>+LEFT(別紙④!G21,1)</f>
        <v/>
      </c>
      <c r="B73" s="209" t="str">
        <f>IFERROR((VLOOKUP(A73,#REF!,2,FALSE)),"")</f>
        <v/>
      </c>
      <c r="C73" s="176" t="str">
        <f>IFERROR(CODE(A73),"")</f>
        <v/>
      </c>
      <c r="D73" s="176">
        <f>IF(C73="",0,IF(OR(AND(C73&lt;=122,C73&gt;=97),AND(C73&lt;=90,C73&gt;=65),AND(C73&lt;=57,C73&gt;=48),C73=45,C73=46,C73=64,C73=95,C73=36,C73=35),0,1))</f>
        <v>0</v>
      </c>
      <c r="E73" s="210" t="str">
        <f>+LEFT(別紙④!H21,1)</f>
        <v/>
      </c>
      <c r="F73" s="210" t="str">
        <f>IFERROR((VLOOKUP(E73,#REF!,2,FALSE)),"")</f>
        <v/>
      </c>
      <c r="G73" s="184" t="str">
        <f t="shared" ref="G73:G104" si="39">IFERROR(CODE(E73),"")</f>
        <v/>
      </c>
      <c r="H73" s="184">
        <f>IF(G73="",0,IF(OR(AND(G73&lt;=122,G73&gt;=97),AND(G73&lt;=90,G73&gt;=65),AND(G73&lt;=57,G73&gt;=48),G73=45,G73=46,G73=64,G73=95,G73=36,G73=35),0,1))</f>
        <v>0</v>
      </c>
    </row>
    <row r="74" spans="1:40" ht="13.5" customHeight="1">
      <c r="A74" s="209" t="str">
        <f>+MID(別紙④!G21,2,1)</f>
        <v/>
      </c>
      <c r="B74" s="209" t="str">
        <f>IFERROR((VLOOKUP(A74,#REF!,2,FALSE)),"")</f>
        <v/>
      </c>
      <c r="C74" s="176" t="str">
        <f t="shared" ref="C74:C104" si="40">IFERROR(CODE(A74),"")</f>
        <v/>
      </c>
      <c r="D74" s="176">
        <f t="shared" ref="D74:D104" si="41">IF(C74="",0,IF(OR(AND(C74&lt;=122,C74&gt;=97),AND(C74&lt;=90,C74&gt;=65),AND(C74&lt;=57,C74&gt;=48),C74=45,C74=46,C74=64,C74=95,C74=36,C74=35),0,1))</f>
        <v>0</v>
      </c>
      <c r="E74" s="210" t="str">
        <f>+MID(別紙④!H21,2,1)</f>
        <v/>
      </c>
      <c r="F74" s="210" t="str">
        <f>IFERROR((VLOOKUP(E74,#REF!,2,FALSE)),"")</f>
        <v/>
      </c>
      <c r="G74" s="184" t="str">
        <f t="shared" si="39"/>
        <v/>
      </c>
      <c r="H74" s="184">
        <f>IF(G74="",0,IF(OR(AND(G74&lt;=122,G74&gt;=97),AND(G74&lt;=90,G74&gt;=65),AND(G74&lt;=57,G74&gt;=48),G74=45,G74=46,G74=64,G74=95,G74=36,G74=35),0,1))</f>
        <v>0</v>
      </c>
    </row>
    <row r="75" spans="1:40" ht="13.5" customHeight="1">
      <c r="A75" s="209" t="str">
        <f>+MID(別紙④!G21,3,1)</f>
        <v/>
      </c>
      <c r="B75" s="209" t="str">
        <f>IFERROR((VLOOKUP(A75,#REF!,2,FALSE)),"")</f>
        <v/>
      </c>
      <c r="C75" s="176" t="str">
        <f t="shared" si="40"/>
        <v/>
      </c>
      <c r="D75" s="176">
        <f t="shared" si="41"/>
        <v>0</v>
      </c>
      <c r="E75" s="210" t="str">
        <f>+MID(別紙④!H21,3,1)</f>
        <v/>
      </c>
      <c r="F75" s="210" t="str">
        <f>IFERROR((VLOOKUP(E75,#REF!,2,FALSE)),"")</f>
        <v/>
      </c>
      <c r="G75" s="184" t="str">
        <f t="shared" si="39"/>
        <v/>
      </c>
      <c r="H75" s="184">
        <f t="shared" ref="H75:H104" si="42">IF(G75="",0,IF(OR(AND(G75&lt;=122,G75&gt;=97),AND(G75&lt;=90,G75&gt;=65),AND(G75&lt;=57,G75&gt;=48),G75=45,G75=46,G75=64,G75=95,G75=36,G75=35),0,1))</f>
        <v>0</v>
      </c>
    </row>
    <row r="76" spans="1:40" ht="13.5" customHeight="1">
      <c r="A76" s="209" t="str">
        <f>+MID(別紙④!G21,4,1)</f>
        <v/>
      </c>
      <c r="B76" s="209" t="str">
        <f>IFERROR((VLOOKUP(A76,#REF!,2,FALSE)),"")</f>
        <v/>
      </c>
      <c r="C76" s="176" t="str">
        <f t="shared" si="40"/>
        <v/>
      </c>
      <c r="D76" s="176">
        <f t="shared" si="41"/>
        <v>0</v>
      </c>
      <c r="E76" s="210" t="str">
        <f>+MID(別紙④!H21,4,1)</f>
        <v/>
      </c>
      <c r="F76" s="210" t="str">
        <f>IFERROR((VLOOKUP(E76,#REF!,2,FALSE)),"")</f>
        <v/>
      </c>
      <c r="G76" s="184" t="str">
        <f t="shared" si="39"/>
        <v/>
      </c>
      <c r="H76" s="184">
        <f t="shared" si="42"/>
        <v>0</v>
      </c>
    </row>
    <row r="77" spans="1:40" ht="13.5" customHeight="1">
      <c r="A77" s="209" t="str">
        <f>+MID(別紙④!G21,5,1)</f>
        <v/>
      </c>
      <c r="B77" s="209" t="str">
        <f>IFERROR((VLOOKUP(A77,#REF!,2,FALSE)),"")</f>
        <v/>
      </c>
      <c r="C77" s="176" t="str">
        <f t="shared" si="40"/>
        <v/>
      </c>
      <c r="D77" s="176">
        <f t="shared" si="41"/>
        <v>0</v>
      </c>
      <c r="E77" s="210" t="str">
        <f>+MID(別紙④!H21,5,1)</f>
        <v/>
      </c>
      <c r="F77" s="210" t="str">
        <f>IFERROR((VLOOKUP(E77,#REF!,2,FALSE)),"")</f>
        <v/>
      </c>
      <c r="G77" s="184" t="str">
        <f t="shared" si="39"/>
        <v/>
      </c>
      <c r="H77" s="184">
        <f t="shared" si="42"/>
        <v>0</v>
      </c>
    </row>
    <row r="78" spans="1:40" ht="13.5" customHeight="1">
      <c r="A78" s="209" t="str">
        <f>+MID(別紙④!G21,6,1)</f>
        <v/>
      </c>
      <c r="B78" s="209" t="str">
        <f>IFERROR((VLOOKUP(A78,#REF!,2,FALSE)),"")</f>
        <v/>
      </c>
      <c r="C78" s="176" t="str">
        <f t="shared" si="40"/>
        <v/>
      </c>
      <c r="D78" s="176">
        <f t="shared" si="41"/>
        <v>0</v>
      </c>
      <c r="E78" s="210" t="str">
        <f>+MID(別紙④!H21,6,1)</f>
        <v/>
      </c>
      <c r="F78" s="210" t="str">
        <f>IFERROR((VLOOKUP(E78,#REF!,2,FALSE)),"")</f>
        <v/>
      </c>
      <c r="G78" s="184" t="str">
        <f t="shared" si="39"/>
        <v/>
      </c>
      <c r="H78" s="184">
        <f t="shared" si="42"/>
        <v>0</v>
      </c>
    </row>
    <row r="79" spans="1:40" ht="13.5" customHeight="1">
      <c r="A79" s="209" t="str">
        <f>+MID(別紙④!G21,7,1)</f>
        <v/>
      </c>
      <c r="B79" s="209" t="str">
        <f>IFERROR((VLOOKUP(A79,#REF!,2,FALSE)),"")</f>
        <v/>
      </c>
      <c r="C79" s="176" t="str">
        <f t="shared" si="40"/>
        <v/>
      </c>
      <c r="D79" s="176">
        <f t="shared" si="41"/>
        <v>0</v>
      </c>
      <c r="E79" s="210" t="str">
        <f>+MID(別紙④!H21,7,1)</f>
        <v/>
      </c>
      <c r="F79" s="210" t="str">
        <f>IFERROR((VLOOKUP(E79,#REF!,2,FALSE)),"")</f>
        <v/>
      </c>
      <c r="G79" s="184" t="str">
        <f t="shared" si="39"/>
        <v/>
      </c>
      <c r="H79" s="184">
        <f t="shared" si="42"/>
        <v>0</v>
      </c>
    </row>
    <row r="80" spans="1:40" ht="13.5" customHeight="1">
      <c r="A80" s="209" t="str">
        <f>+MID(別紙④!G21,8,1)</f>
        <v/>
      </c>
      <c r="B80" s="209" t="str">
        <f>IFERROR((VLOOKUP(A80,#REF!,2,FALSE)),"")</f>
        <v/>
      </c>
      <c r="C80" s="176" t="str">
        <f t="shared" si="40"/>
        <v/>
      </c>
      <c r="D80" s="176">
        <f t="shared" si="41"/>
        <v>0</v>
      </c>
      <c r="E80" s="210" t="str">
        <f>+MID(別紙④!H21,8,1)</f>
        <v/>
      </c>
      <c r="F80" s="210" t="str">
        <f>IFERROR((VLOOKUP(E80,#REF!,2,FALSE)),"")</f>
        <v/>
      </c>
      <c r="G80" s="184" t="str">
        <f t="shared" si="39"/>
        <v/>
      </c>
      <c r="H80" s="184">
        <f t="shared" si="42"/>
        <v>0</v>
      </c>
    </row>
    <row r="81" spans="1:8" ht="13.5" customHeight="1">
      <c r="A81" s="209" t="str">
        <f>+MID(別紙④!G21,9,1)</f>
        <v/>
      </c>
      <c r="B81" s="209" t="str">
        <f>IFERROR((VLOOKUP(A81,#REF!,2,FALSE)),"")</f>
        <v/>
      </c>
      <c r="C81" s="176" t="str">
        <f t="shared" si="40"/>
        <v/>
      </c>
      <c r="D81" s="176">
        <f t="shared" si="41"/>
        <v>0</v>
      </c>
      <c r="E81" s="210" t="str">
        <f>+MID(別紙④!H21,9,1)</f>
        <v/>
      </c>
      <c r="F81" s="210" t="str">
        <f>IFERROR((VLOOKUP(E81,#REF!,2,FALSE)),"")</f>
        <v/>
      </c>
      <c r="G81" s="184" t="str">
        <f t="shared" si="39"/>
        <v/>
      </c>
      <c r="H81" s="184">
        <f t="shared" si="42"/>
        <v>0</v>
      </c>
    </row>
    <row r="82" spans="1:8" ht="13.5" customHeight="1">
      <c r="A82" s="209" t="str">
        <f>+MID(別紙④!G21,10,1)</f>
        <v/>
      </c>
      <c r="B82" s="209" t="str">
        <f>IFERROR((VLOOKUP(A82,#REF!,2,FALSE)),"")</f>
        <v/>
      </c>
      <c r="C82" s="176" t="str">
        <f t="shared" si="40"/>
        <v/>
      </c>
      <c r="D82" s="176">
        <f t="shared" si="41"/>
        <v>0</v>
      </c>
      <c r="E82" s="210" t="str">
        <f>+MID(別紙④!H21,10,1)</f>
        <v/>
      </c>
      <c r="F82" s="210" t="str">
        <f>IFERROR((VLOOKUP(E82,#REF!,2,FALSE)),"")</f>
        <v/>
      </c>
      <c r="G82" s="184" t="str">
        <f t="shared" si="39"/>
        <v/>
      </c>
      <c r="H82" s="184">
        <f t="shared" si="42"/>
        <v>0</v>
      </c>
    </row>
    <row r="83" spans="1:8" ht="13.5" customHeight="1">
      <c r="A83" s="209" t="str">
        <f>+MID(別紙④!G21,11,1)</f>
        <v/>
      </c>
      <c r="B83" s="209" t="str">
        <f>IFERROR((VLOOKUP(A83,#REF!,2,FALSE)),"")</f>
        <v/>
      </c>
      <c r="C83" s="176" t="str">
        <f t="shared" si="40"/>
        <v/>
      </c>
      <c r="D83" s="176">
        <f t="shared" si="41"/>
        <v>0</v>
      </c>
      <c r="E83" s="210" t="str">
        <f>+MID(別紙④!H21,11,1)</f>
        <v/>
      </c>
      <c r="F83" s="210" t="str">
        <f>IFERROR((VLOOKUP(E83,#REF!,2,FALSE)),"")</f>
        <v/>
      </c>
      <c r="G83" s="184" t="str">
        <f t="shared" si="39"/>
        <v/>
      </c>
      <c r="H83" s="184">
        <f t="shared" si="42"/>
        <v>0</v>
      </c>
    </row>
    <row r="84" spans="1:8" ht="13.5" customHeight="1">
      <c r="A84" s="209" t="str">
        <f>+MID(別紙④!G21,12,1)</f>
        <v/>
      </c>
      <c r="B84" s="209" t="str">
        <f>IFERROR((VLOOKUP(A84,#REF!,2,FALSE)),"")</f>
        <v/>
      </c>
      <c r="C84" s="176" t="str">
        <f t="shared" si="40"/>
        <v/>
      </c>
      <c r="D84" s="176">
        <f t="shared" si="41"/>
        <v>0</v>
      </c>
      <c r="E84" s="210" t="str">
        <f>+MID(別紙④!H21,12,1)</f>
        <v/>
      </c>
      <c r="F84" s="210" t="str">
        <f>IFERROR((VLOOKUP(E84,#REF!,2,FALSE)),"")</f>
        <v/>
      </c>
      <c r="G84" s="184" t="str">
        <f t="shared" si="39"/>
        <v/>
      </c>
      <c r="H84" s="184">
        <f t="shared" si="42"/>
        <v>0</v>
      </c>
    </row>
    <row r="85" spans="1:8" ht="13.5" customHeight="1">
      <c r="A85" s="209" t="str">
        <f>+MID(別紙④!G21,13,1)</f>
        <v/>
      </c>
      <c r="B85" s="209" t="str">
        <f>IFERROR((VLOOKUP(A85,#REF!,2,FALSE)),"")</f>
        <v/>
      </c>
      <c r="C85" s="176" t="str">
        <f t="shared" si="40"/>
        <v/>
      </c>
      <c r="D85" s="176">
        <f t="shared" si="41"/>
        <v>0</v>
      </c>
      <c r="E85" s="210" t="str">
        <f>+MID(別紙④!H21,13,1)</f>
        <v/>
      </c>
      <c r="F85" s="210" t="str">
        <f>IFERROR((VLOOKUP(E85,#REF!,2,FALSE)),"")</f>
        <v/>
      </c>
      <c r="G85" s="184" t="str">
        <f t="shared" si="39"/>
        <v/>
      </c>
      <c r="H85" s="184">
        <f t="shared" si="42"/>
        <v>0</v>
      </c>
    </row>
    <row r="86" spans="1:8" ht="13.5" customHeight="1">
      <c r="A86" s="209" t="str">
        <f>+MID(別紙④!G21,14,1)</f>
        <v/>
      </c>
      <c r="B86" s="209" t="str">
        <f>IFERROR((VLOOKUP(A86,#REF!,2,FALSE)),"")</f>
        <v/>
      </c>
      <c r="C86" s="176" t="str">
        <f t="shared" si="40"/>
        <v/>
      </c>
      <c r="D86" s="176">
        <f t="shared" si="41"/>
        <v>0</v>
      </c>
      <c r="E86" s="210" t="str">
        <f>+MID(別紙④!H21,14,1)</f>
        <v/>
      </c>
      <c r="F86" s="210" t="str">
        <f>IFERROR((VLOOKUP(E86,#REF!,2,FALSE)),"")</f>
        <v/>
      </c>
      <c r="G86" s="184" t="str">
        <f t="shared" si="39"/>
        <v/>
      </c>
      <c r="H86" s="184">
        <f t="shared" si="42"/>
        <v>0</v>
      </c>
    </row>
    <row r="87" spans="1:8" ht="13.5" customHeight="1">
      <c r="A87" s="209" t="str">
        <f>+MID(別紙④!G21,15,1)</f>
        <v/>
      </c>
      <c r="B87" s="209" t="str">
        <f>IFERROR((VLOOKUP(A87,#REF!,2,FALSE)),"")</f>
        <v/>
      </c>
      <c r="C87" s="176" t="str">
        <f t="shared" si="40"/>
        <v/>
      </c>
      <c r="D87" s="176">
        <f t="shared" si="41"/>
        <v>0</v>
      </c>
      <c r="E87" s="210" t="str">
        <f>+MID(別紙④!H21,15,1)</f>
        <v/>
      </c>
      <c r="F87" s="210" t="str">
        <f>IFERROR((VLOOKUP(E87,#REF!,2,FALSE)),"")</f>
        <v/>
      </c>
      <c r="G87" s="184" t="str">
        <f t="shared" si="39"/>
        <v/>
      </c>
      <c r="H87" s="184">
        <f t="shared" si="42"/>
        <v>0</v>
      </c>
    </row>
    <row r="88" spans="1:8" ht="13.5" customHeight="1">
      <c r="A88" s="209" t="str">
        <f>+MID(別紙④!G21,16,1)</f>
        <v/>
      </c>
      <c r="B88" s="209" t="str">
        <f>IFERROR((VLOOKUP(A88,#REF!,2,FALSE)),"")</f>
        <v/>
      </c>
      <c r="C88" s="176" t="str">
        <f t="shared" si="40"/>
        <v/>
      </c>
      <c r="D88" s="176">
        <f t="shared" si="41"/>
        <v>0</v>
      </c>
      <c r="E88" s="210" t="str">
        <f>+MID(別紙④!H21,16,1)</f>
        <v/>
      </c>
      <c r="F88" s="210" t="str">
        <f>IFERROR((VLOOKUP(E88,#REF!,2,FALSE)),"")</f>
        <v/>
      </c>
      <c r="G88" s="184" t="str">
        <f t="shared" si="39"/>
        <v/>
      </c>
      <c r="H88" s="184">
        <f t="shared" si="42"/>
        <v>0</v>
      </c>
    </row>
    <row r="89" spans="1:8" ht="13.5" customHeight="1">
      <c r="A89" s="209" t="str">
        <f>+MID(別紙④!G21,17,1)</f>
        <v/>
      </c>
      <c r="B89" s="209" t="str">
        <f>IFERROR((VLOOKUP(A89,#REF!,2,FALSE)),"")</f>
        <v/>
      </c>
      <c r="C89" s="176" t="str">
        <f t="shared" si="40"/>
        <v/>
      </c>
      <c r="D89" s="176">
        <f t="shared" si="41"/>
        <v>0</v>
      </c>
      <c r="E89" s="210" t="str">
        <f>+MID(別紙④!H21,17,1)</f>
        <v/>
      </c>
      <c r="F89" s="210" t="str">
        <f>IFERROR((VLOOKUP(E89,#REF!,2,FALSE)),"")</f>
        <v/>
      </c>
      <c r="G89" s="184" t="str">
        <f t="shared" si="39"/>
        <v/>
      </c>
      <c r="H89" s="184">
        <f t="shared" si="42"/>
        <v>0</v>
      </c>
    </row>
    <row r="90" spans="1:8" ht="13.5" customHeight="1">
      <c r="A90" s="209" t="str">
        <f>+MID(別紙④!G21,18,1)</f>
        <v/>
      </c>
      <c r="B90" s="209" t="str">
        <f>IFERROR((VLOOKUP(A90,#REF!,2,FALSE)),"")</f>
        <v/>
      </c>
      <c r="C90" s="176" t="str">
        <f t="shared" si="40"/>
        <v/>
      </c>
      <c r="D90" s="176">
        <f t="shared" si="41"/>
        <v>0</v>
      </c>
      <c r="E90" s="210" t="str">
        <f>+MID(別紙④!H21,18,1)</f>
        <v/>
      </c>
      <c r="F90" s="210" t="str">
        <f>IFERROR((VLOOKUP(E90,#REF!,2,FALSE)),"")</f>
        <v/>
      </c>
      <c r="G90" s="184" t="str">
        <f t="shared" si="39"/>
        <v/>
      </c>
      <c r="H90" s="184">
        <f t="shared" si="42"/>
        <v>0</v>
      </c>
    </row>
    <row r="91" spans="1:8" ht="13.5" customHeight="1">
      <c r="A91" s="209" t="str">
        <f>+MID(別紙④!G21,19,1)</f>
        <v/>
      </c>
      <c r="B91" s="209" t="str">
        <f>IFERROR((VLOOKUP(A91,#REF!,2,FALSE)),"")</f>
        <v/>
      </c>
      <c r="C91" s="176" t="str">
        <f t="shared" si="40"/>
        <v/>
      </c>
      <c r="D91" s="176">
        <f t="shared" si="41"/>
        <v>0</v>
      </c>
      <c r="E91" s="210" t="str">
        <f>+MID(別紙④!H21,19,1)</f>
        <v/>
      </c>
      <c r="F91" s="210" t="str">
        <f>IFERROR((VLOOKUP(E91,#REF!,2,FALSE)),"")</f>
        <v/>
      </c>
      <c r="G91" s="184" t="str">
        <f t="shared" si="39"/>
        <v/>
      </c>
      <c r="H91" s="184">
        <f t="shared" si="42"/>
        <v>0</v>
      </c>
    </row>
    <row r="92" spans="1:8" ht="13.5" customHeight="1">
      <c r="A92" s="209" t="str">
        <f>+MID(別紙④!G21,20,1)</f>
        <v/>
      </c>
      <c r="B92" s="209" t="str">
        <f>IFERROR((VLOOKUP(A92,#REF!,2,FALSE)),"")</f>
        <v/>
      </c>
      <c r="C92" s="176" t="str">
        <f t="shared" si="40"/>
        <v/>
      </c>
      <c r="D92" s="176">
        <f t="shared" si="41"/>
        <v>0</v>
      </c>
      <c r="E92" s="210" t="str">
        <f>+MID(別紙④!H21,20,1)</f>
        <v/>
      </c>
      <c r="F92" s="210" t="str">
        <f>IFERROR((VLOOKUP(E92,#REF!,2,FALSE)),"")</f>
        <v/>
      </c>
      <c r="G92" s="184" t="str">
        <f t="shared" si="39"/>
        <v/>
      </c>
      <c r="H92" s="184">
        <f t="shared" si="42"/>
        <v>0</v>
      </c>
    </row>
    <row r="93" spans="1:8" ht="13.5" customHeight="1">
      <c r="A93" s="209" t="str">
        <f>+MID(別紙④!G21,21,1)</f>
        <v/>
      </c>
      <c r="B93" s="209" t="str">
        <f>IFERROR((VLOOKUP(A93,#REF!,2,FALSE)),"")</f>
        <v/>
      </c>
      <c r="C93" s="176" t="str">
        <f t="shared" si="40"/>
        <v/>
      </c>
      <c r="D93" s="176">
        <f t="shared" si="41"/>
        <v>0</v>
      </c>
      <c r="E93" s="210" t="str">
        <f>+MID(別紙④!H21,21,1)</f>
        <v/>
      </c>
      <c r="F93" s="210" t="str">
        <f>IFERROR((VLOOKUP(E93,#REF!,2,FALSE)),"")</f>
        <v/>
      </c>
      <c r="G93" s="184" t="str">
        <f t="shared" si="39"/>
        <v/>
      </c>
      <c r="H93" s="184">
        <f t="shared" si="42"/>
        <v>0</v>
      </c>
    </row>
    <row r="94" spans="1:8" ht="13.5" customHeight="1">
      <c r="A94" s="209" t="str">
        <f>+MID(別紙④!G21,22,1)</f>
        <v/>
      </c>
      <c r="B94" s="209" t="str">
        <f>IFERROR((VLOOKUP(A94,#REF!,2,FALSE)),"")</f>
        <v/>
      </c>
      <c r="C94" s="176" t="str">
        <f t="shared" si="40"/>
        <v/>
      </c>
      <c r="D94" s="176">
        <f t="shared" si="41"/>
        <v>0</v>
      </c>
      <c r="E94" s="210" t="str">
        <f>+MID(別紙④!H21,22,1)</f>
        <v/>
      </c>
      <c r="F94" s="210" t="str">
        <f>IFERROR((VLOOKUP(E94,#REF!,2,FALSE)),"")</f>
        <v/>
      </c>
      <c r="G94" s="184" t="str">
        <f t="shared" si="39"/>
        <v/>
      </c>
      <c r="H94" s="184">
        <f t="shared" si="42"/>
        <v>0</v>
      </c>
    </row>
    <row r="95" spans="1:8" ht="13.5" customHeight="1">
      <c r="A95" s="209" t="str">
        <f>+MID(別紙④!G21,23,1)</f>
        <v/>
      </c>
      <c r="B95" s="209" t="str">
        <f>IFERROR((VLOOKUP(A95,#REF!,2,FALSE)),"")</f>
        <v/>
      </c>
      <c r="C95" s="176" t="str">
        <f t="shared" si="40"/>
        <v/>
      </c>
      <c r="D95" s="176">
        <f t="shared" si="41"/>
        <v>0</v>
      </c>
      <c r="E95" s="210" t="str">
        <f>+MID(別紙④!H21,23,1)</f>
        <v/>
      </c>
      <c r="F95" s="210" t="str">
        <f>IFERROR((VLOOKUP(E95,#REF!,2,FALSE)),"")</f>
        <v/>
      </c>
      <c r="G95" s="184" t="str">
        <f t="shared" si="39"/>
        <v/>
      </c>
      <c r="H95" s="184">
        <f t="shared" si="42"/>
        <v>0</v>
      </c>
    </row>
    <row r="96" spans="1:8" ht="13.5" customHeight="1">
      <c r="A96" s="209" t="str">
        <f>+MID(別紙④!G21,24,1)</f>
        <v/>
      </c>
      <c r="B96" s="209" t="str">
        <f>IFERROR((VLOOKUP(A96,#REF!,2,FALSE)),"")</f>
        <v/>
      </c>
      <c r="C96" s="176" t="str">
        <f t="shared" si="40"/>
        <v/>
      </c>
      <c r="D96" s="176">
        <f t="shared" si="41"/>
        <v>0</v>
      </c>
      <c r="E96" s="210" t="str">
        <f>+MID(別紙④!H21,24,1)</f>
        <v/>
      </c>
      <c r="F96" s="210" t="str">
        <f>IFERROR((VLOOKUP(E96,#REF!,2,FALSE)),"")</f>
        <v/>
      </c>
      <c r="G96" s="184" t="str">
        <f t="shared" si="39"/>
        <v/>
      </c>
      <c r="H96" s="184">
        <f t="shared" si="42"/>
        <v>0</v>
      </c>
    </row>
    <row r="97" spans="1:36" ht="13.5" customHeight="1">
      <c r="A97" s="209" t="str">
        <f>+MID(別紙④!G21,25,1)</f>
        <v/>
      </c>
      <c r="B97" s="209" t="str">
        <f>IFERROR((VLOOKUP(A97,#REF!,2,FALSE)),"")</f>
        <v/>
      </c>
      <c r="C97" s="176" t="str">
        <f t="shared" si="40"/>
        <v/>
      </c>
      <c r="D97" s="176">
        <f t="shared" si="41"/>
        <v>0</v>
      </c>
      <c r="E97" s="210" t="str">
        <f>+MID(別紙④!H21,25,1)</f>
        <v/>
      </c>
      <c r="F97" s="210" t="str">
        <f>IFERROR((VLOOKUP(E97,#REF!,2,FALSE)),"")</f>
        <v/>
      </c>
      <c r="G97" s="184" t="str">
        <f t="shared" si="39"/>
        <v/>
      </c>
      <c r="H97" s="184">
        <f t="shared" si="42"/>
        <v>0</v>
      </c>
    </row>
    <row r="98" spans="1:36" ht="13.5" customHeight="1">
      <c r="A98" s="209" t="str">
        <f>+MID(別紙④!G21,26,1)</f>
        <v/>
      </c>
      <c r="B98" s="209" t="str">
        <f>IFERROR((VLOOKUP(A98,#REF!,2,FALSE)),"")</f>
        <v/>
      </c>
      <c r="C98" s="176" t="str">
        <f t="shared" si="40"/>
        <v/>
      </c>
      <c r="D98" s="176">
        <f t="shared" si="41"/>
        <v>0</v>
      </c>
      <c r="E98" s="210" t="str">
        <f>+MID(別紙④!H21,26,1)</f>
        <v/>
      </c>
      <c r="F98" s="210" t="str">
        <f>IFERROR((VLOOKUP(E98,#REF!,2,FALSE)),"")</f>
        <v/>
      </c>
      <c r="G98" s="184" t="str">
        <f t="shared" si="39"/>
        <v/>
      </c>
      <c r="H98" s="184">
        <f t="shared" si="42"/>
        <v>0</v>
      </c>
    </row>
    <row r="99" spans="1:36" ht="13.5" customHeight="1">
      <c r="A99" s="209" t="str">
        <f>+MID(別紙④!G21,27,1)</f>
        <v/>
      </c>
      <c r="B99" s="209" t="str">
        <f>IFERROR((VLOOKUP(A99,#REF!,2,FALSE)),"")</f>
        <v/>
      </c>
      <c r="C99" s="176" t="str">
        <f t="shared" si="40"/>
        <v/>
      </c>
      <c r="D99" s="176">
        <f t="shared" si="41"/>
        <v>0</v>
      </c>
      <c r="E99" s="210" t="str">
        <f>+MID(別紙④!H21,27,1)</f>
        <v/>
      </c>
      <c r="F99" s="210" t="str">
        <f>IFERROR((VLOOKUP(E99,#REF!,2,FALSE)),"")</f>
        <v/>
      </c>
      <c r="G99" s="184" t="str">
        <f t="shared" si="39"/>
        <v/>
      </c>
      <c r="H99" s="184">
        <f t="shared" si="42"/>
        <v>0</v>
      </c>
    </row>
    <row r="100" spans="1:36" ht="13.5" customHeight="1">
      <c r="A100" s="209" t="str">
        <f>+MID(別紙④!G21,28,1)</f>
        <v/>
      </c>
      <c r="B100" s="209" t="str">
        <f>IFERROR((VLOOKUP(A100,#REF!,2,FALSE)),"")</f>
        <v/>
      </c>
      <c r="C100" s="176" t="str">
        <f t="shared" si="40"/>
        <v/>
      </c>
      <c r="D100" s="176">
        <f t="shared" si="41"/>
        <v>0</v>
      </c>
      <c r="E100" s="210" t="str">
        <f>+MID(別紙④!H21,28,1)</f>
        <v/>
      </c>
      <c r="F100" s="210" t="str">
        <f>IFERROR((VLOOKUP(E100,#REF!,2,FALSE)),"")</f>
        <v/>
      </c>
      <c r="G100" s="184" t="str">
        <f t="shared" si="39"/>
        <v/>
      </c>
      <c r="H100" s="184">
        <f t="shared" si="42"/>
        <v>0</v>
      </c>
    </row>
    <row r="101" spans="1:36" ht="13.5" customHeight="1">
      <c r="A101" s="209" t="str">
        <f>+MID(別紙④!G21,29,1)</f>
        <v/>
      </c>
      <c r="B101" s="209" t="str">
        <f>IFERROR((VLOOKUP(A101,#REF!,2,FALSE)),"")</f>
        <v/>
      </c>
      <c r="C101" s="176" t="str">
        <f t="shared" si="40"/>
        <v/>
      </c>
      <c r="D101" s="176">
        <f t="shared" si="41"/>
        <v>0</v>
      </c>
      <c r="E101" s="210" t="str">
        <f>+MID(別紙④!H21,29,1)</f>
        <v/>
      </c>
      <c r="F101" s="210" t="str">
        <f>IFERROR((VLOOKUP(E101,#REF!,2,FALSE)),"")</f>
        <v/>
      </c>
      <c r="G101" s="184" t="str">
        <f t="shared" si="39"/>
        <v/>
      </c>
      <c r="H101" s="184">
        <f t="shared" si="42"/>
        <v>0</v>
      </c>
    </row>
    <row r="102" spans="1:36" ht="13.5" customHeight="1">
      <c r="A102" s="209" t="str">
        <f>+MID(別紙④!G21,30,1)</f>
        <v/>
      </c>
      <c r="B102" s="209" t="str">
        <f>IFERROR((VLOOKUP(A102,#REF!,2,FALSE)),"")</f>
        <v/>
      </c>
      <c r="C102" s="176" t="str">
        <f t="shared" si="40"/>
        <v/>
      </c>
      <c r="D102" s="176">
        <f t="shared" si="41"/>
        <v>0</v>
      </c>
      <c r="E102" s="210" t="str">
        <f>+MID(別紙④!H21,30,1)</f>
        <v/>
      </c>
      <c r="F102" s="210" t="str">
        <f>IFERROR((VLOOKUP(E102,#REF!,2,FALSE)),"")</f>
        <v/>
      </c>
      <c r="G102" s="184" t="str">
        <f t="shared" si="39"/>
        <v/>
      </c>
      <c r="H102" s="184">
        <f t="shared" si="42"/>
        <v>0</v>
      </c>
    </row>
    <row r="103" spans="1:36" ht="13.5" customHeight="1">
      <c r="A103" s="209" t="str">
        <f>+MID(別紙④!G21,31,1)</f>
        <v/>
      </c>
      <c r="B103" s="209" t="str">
        <f>IFERROR((VLOOKUP(A103,#REF!,2,FALSE)),"")</f>
        <v/>
      </c>
      <c r="C103" s="176" t="str">
        <f t="shared" si="40"/>
        <v/>
      </c>
      <c r="D103" s="176">
        <f t="shared" si="41"/>
        <v>0</v>
      </c>
      <c r="E103" s="210" t="str">
        <f>+MID(別紙④!H21,31,1)</f>
        <v/>
      </c>
      <c r="F103" s="210" t="str">
        <f>IFERROR((VLOOKUP(E103,#REF!,2,FALSE)),"")</f>
        <v/>
      </c>
      <c r="G103" s="184" t="str">
        <f t="shared" si="39"/>
        <v/>
      </c>
      <c r="H103" s="184">
        <f t="shared" si="42"/>
        <v>0</v>
      </c>
    </row>
    <row r="104" spans="1:36" ht="13.5" customHeight="1">
      <c r="A104" s="209" t="str">
        <f>+MID(別紙④!G21,32,1)</f>
        <v/>
      </c>
      <c r="B104" s="209" t="str">
        <f>IFERROR((VLOOKUP(A104,#REF!,2,FALSE)),"")</f>
        <v/>
      </c>
      <c r="C104" s="176" t="str">
        <f t="shared" si="40"/>
        <v/>
      </c>
      <c r="D104" s="218">
        <f t="shared" si="41"/>
        <v>0</v>
      </c>
      <c r="E104" s="210" t="str">
        <f>+MID(別紙④!H21,32,1)</f>
        <v/>
      </c>
      <c r="F104" s="210" t="str">
        <f>IFERROR((VLOOKUP(E104,#REF!,2,FALSE)),"")</f>
        <v/>
      </c>
      <c r="G104" s="184" t="str">
        <f t="shared" si="39"/>
        <v/>
      </c>
      <c r="H104" s="219">
        <f t="shared" si="42"/>
        <v>0</v>
      </c>
    </row>
    <row r="105" spans="1:36" ht="13.5" customHeight="1">
      <c r="A105" s="220"/>
      <c r="B105" s="220"/>
      <c r="D105" s="209">
        <f>SUM(D73:D104)</f>
        <v>0</v>
      </c>
      <c r="E105" s="220"/>
      <c r="F105" s="220"/>
      <c r="H105" s="209">
        <f>SUM(H73:H104)</f>
        <v>0</v>
      </c>
    </row>
    <row r="106" spans="1:36" ht="13.5" customHeight="1"/>
    <row r="107" spans="1:36" ht="13.5" customHeight="1">
      <c r="A107" s="182" t="s">
        <v>928</v>
      </c>
      <c r="B107" s="182" t="s">
        <v>1017</v>
      </c>
      <c r="C107" s="182" t="s">
        <v>929</v>
      </c>
      <c r="D107" s="182" t="s">
        <v>930</v>
      </c>
      <c r="E107" s="182" t="s">
        <v>931</v>
      </c>
      <c r="F107" s="182" t="s">
        <v>932</v>
      </c>
      <c r="G107" s="182" t="s">
        <v>933</v>
      </c>
      <c r="H107" s="182" t="s">
        <v>934</v>
      </c>
      <c r="I107" s="182" t="s">
        <v>935</v>
      </c>
      <c r="J107" s="182" t="s">
        <v>936</v>
      </c>
      <c r="K107" s="182" t="s">
        <v>937</v>
      </c>
      <c r="L107" s="182" t="s">
        <v>938</v>
      </c>
      <c r="M107" s="182" t="s">
        <v>1018</v>
      </c>
      <c r="N107" s="182" t="s">
        <v>939</v>
      </c>
      <c r="O107" s="182" t="s">
        <v>940</v>
      </c>
      <c r="P107" s="182" t="s">
        <v>941</v>
      </c>
      <c r="Q107" s="182" t="s">
        <v>1019</v>
      </c>
      <c r="R107" s="182" t="s">
        <v>942</v>
      </c>
      <c r="S107" s="182" t="s">
        <v>943</v>
      </c>
      <c r="T107" s="182" t="s">
        <v>944</v>
      </c>
      <c r="U107" s="182" t="s">
        <v>945</v>
      </c>
      <c r="V107" s="182" t="s">
        <v>946</v>
      </c>
      <c r="W107" s="182" t="s">
        <v>947</v>
      </c>
      <c r="X107" s="182" t="s">
        <v>948</v>
      </c>
      <c r="Y107" s="183" t="s">
        <v>949</v>
      </c>
      <c r="Z107" s="183" t="s">
        <v>950</v>
      </c>
      <c r="AA107" s="183" t="s">
        <v>951</v>
      </c>
      <c r="AB107" s="183" t="s">
        <v>952</v>
      </c>
      <c r="AC107" s="183" t="s">
        <v>1020</v>
      </c>
      <c r="AD107" s="183" t="s">
        <v>1021</v>
      </c>
      <c r="AE107" s="183" t="s">
        <v>953</v>
      </c>
      <c r="AF107" s="183" t="s">
        <v>954</v>
      </c>
      <c r="AG107" s="183" t="s">
        <v>1022</v>
      </c>
      <c r="AH107" s="183" t="s">
        <v>955</v>
      </c>
      <c r="AI107" s="183" t="s">
        <v>956</v>
      </c>
      <c r="AJ107" s="183" t="s">
        <v>957</v>
      </c>
    </row>
    <row r="108" spans="1:36" ht="13.5" customHeight="1">
      <c r="A108" s="209" t="str">
        <f>+LEFT(別紙④!G22,1)</f>
        <v/>
      </c>
      <c r="B108" s="209" t="str">
        <f>IFERROR((VLOOKUP(A108,#REF!,2,FALSE)),"")</f>
        <v/>
      </c>
      <c r="C108" s="176" t="str">
        <f>IFERROR(CODE(A108),"")</f>
        <v/>
      </c>
      <c r="D108" s="176">
        <f>IF(C108="",0,IF(OR(AND(C108&lt;=122,C108&gt;=97),AND(C108&lt;=90,C108&gt;=65),AND(C108&lt;=57,C108&gt;=48),C108=45,C108=46,C108=64,C108=95,C108=36,C108=35),0,1))</f>
        <v>0</v>
      </c>
      <c r="E108" s="210" t="str">
        <f>+LEFT(別紙④!H22,1)</f>
        <v/>
      </c>
      <c r="F108" s="210" t="str">
        <f>IFERROR((VLOOKUP(E108,#REF!,2,FALSE)),"")</f>
        <v/>
      </c>
      <c r="G108" s="184" t="str">
        <f t="shared" ref="G108:G139" si="43">IFERROR(CODE(E108),"")</f>
        <v/>
      </c>
      <c r="H108" s="184">
        <f>IF(G108="",0,IF(OR(AND(G108&lt;=122,G108&gt;=97),AND(G108&lt;=90,G108&gt;=65),AND(G108&lt;=57,G108&gt;=48),G108=45,G108=46,G108=64,G108=95,G108=36,G108=35),0,1))</f>
        <v>0</v>
      </c>
      <c r="I108" s="209" t="str">
        <f>+LEFT(別紙④!G23,1)</f>
        <v/>
      </c>
      <c r="J108" s="209" t="str">
        <f>IFERROR((VLOOKUP(I108,#REF!,2,FALSE)),"")</f>
        <v/>
      </c>
      <c r="K108" s="176" t="str">
        <f t="shared" ref="K108:K139" si="44">IFERROR(CODE(I108),"")</f>
        <v/>
      </c>
      <c r="L108" s="176">
        <f>IF(K108="",0,IF(OR(AND(K108&lt;=122,K108&gt;=97),AND(K108&lt;=90,K108&gt;=65),AND(K108&lt;=57,K108&gt;=48),K108=45,K108=46,K108=64,K108=95,K108=36,K108=35),0,1))</f>
        <v>0</v>
      </c>
      <c r="M108" s="210" t="str">
        <f>+LEFT(別紙④!H23,1)</f>
        <v/>
      </c>
      <c r="N108" s="210" t="str">
        <f>IFERROR((VLOOKUP(M108,#REF!,2,FALSE)),"")</f>
        <v/>
      </c>
      <c r="O108" s="184" t="str">
        <f t="shared" ref="O108:O139" si="45">IFERROR(CODE(M108),"")</f>
        <v/>
      </c>
      <c r="P108" s="184">
        <f>IF(O108="",0,IF(OR(AND(O108&lt;=122,O108&gt;=97),AND(O108&lt;=90,O108&gt;=65),AND(O108&lt;=57,O108&gt;=48),O108=45,O108=46,O108=64,O108=95,O108=36,O108=35),0,1))</f>
        <v>0</v>
      </c>
      <c r="Q108" s="209" t="str">
        <f>+LEFT(別紙④!G24,1)</f>
        <v/>
      </c>
      <c r="R108" s="209" t="str">
        <f>IFERROR((VLOOKUP(Q108,#REF!,2,FALSE)),"")</f>
        <v/>
      </c>
      <c r="S108" s="176" t="str">
        <f t="shared" ref="S108:S139" si="46">IFERROR(CODE(Q108),"")</f>
        <v/>
      </c>
      <c r="T108" s="176">
        <f>IF(S108="",0,IF(OR(AND(S108&lt;=122,S108&gt;=97),AND(S108&lt;=90,S108&gt;=65),AND(S108&lt;=57,S108&gt;=48),S108=45,S108=46,S108=64,S108=95,S108=36,S108=35),0,1))</f>
        <v>0</v>
      </c>
      <c r="U108" s="210" t="str">
        <f>+LEFT(別紙④!H24,1)</f>
        <v/>
      </c>
      <c r="V108" s="210" t="str">
        <f>IFERROR((VLOOKUP(U108,#REF!,2,FALSE)),"")</f>
        <v/>
      </c>
      <c r="W108" s="184" t="str">
        <f t="shared" ref="W108:W139" si="47">IFERROR(CODE(U108),"")</f>
        <v/>
      </c>
      <c r="X108" s="184">
        <f>IF(W108="",0,IF(OR(AND(W108&lt;=122,W108&gt;=97),AND(W108&lt;=90,W108&gt;=65),AND(W108&lt;=57,W108&gt;=48),W108=45,W108=46,W108=64,W108=95,W108=36,W108=35),0,1))</f>
        <v>0</v>
      </c>
      <c r="Y108" s="209" t="str">
        <f>+LEFT(別紙④!G25,1)</f>
        <v/>
      </c>
      <c r="Z108" s="209" t="str">
        <f>IFERROR((VLOOKUP(Y108,#REF!,2,FALSE)),"")</f>
        <v/>
      </c>
      <c r="AA108" s="176" t="str">
        <f t="shared" ref="AA108:AA139" si="48">IFERROR(CODE(Y108),"")</f>
        <v/>
      </c>
      <c r="AB108" s="176">
        <f>IF(AA108="",0,IF(OR(AND(AA108&lt;=122,AA108&gt;=97),AND(AA108&lt;=90,AA108&gt;=65),AND(AA108&lt;=57,AA108&gt;=48),AA108=45,AA108=46,AA108=64,AA108=95,AA108=36,AA108=35),0,1))</f>
        <v>0</v>
      </c>
      <c r="AC108" s="210" t="str">
        <f>+LEFT(別紙④!H25,1)</f>
        <v/>
      </c>
      <c r="AD108" s="210" t="str">
        <f>IFERROR((VLOOKUP(AC108,#REF!,2,FALSE)),"")</f>
        <v/>
      </c>
      <c r="AE108" s="184" t="str">
        <f t="shared" ref="AE108:AE139" si="49">IFERROR(CODE(AC108),"")</f>
        <v/>
      </c>
      <c r="AF108" s="184">
        <f>IF(AE108="",0,IF(OR(AND(AE108&lt;=122,AE108&gt;=97),AND(AE108&lt;=90,AE108&gt;=65),AND(AE108&lt;=57,AE108&gt;=48),AE108=45,AE108=46,AE108=64,AE108=95,AE108=36,AE108=35),0,1))</f>
        <v>0</v>
      </c>
      <c r="AG108" s="209" t="str">
        <f>+LEFT(別紙④!G26,1)</f>
        <v/>
      </c>
      <c r="AH108" s="209" t="str">
        <f>IFERROR((VLOOKUP(AG108,#REF!,2,FALSE)),"")</f>
        <v/>
      </c>
      <c r="AI108" s="176" t="str">
        <f t="shared" ref="AI108:AI139" si="50">IFERROR(CODE(AG108),"")</f>
        <v/>
      </c>
      <c r="AJ108" s="176">
        <f>IF(AI108="",0,IF(OR(AND(AI108&lt;=122,AI108&gt;=97),AND(AI108&lt;=90,AI108&gt;=65),AND(AI108&lt;=57,AI108&gt;=48),AI108=45,AI108=46,AI108=64,AI108=95,AI108=36,AI108=35),0,1))</f>
        <v>0</v>
      </c>
    </row>
    <row r="109" spans="1:36" ht="13.5" customHeight="1">
      <c r="A109" s="209" t="str">
        <f>+MID(別紙④!G22,2,1)</f>
        <v/>
      </c>
      <c r="B109" s="209" t="str">
        <f>IFERROR((VLOOKUP(A109,#REF!,2,FALSE)),"")</f>
        <v/>
      </c>
      <c r="C109" s="176" t="str">
        <f t="shared" ref="C109:C139" si="51">IFERROR(CODE(A109),"")</f>
        <v/>
      </c>
      <c r="D109" s="176">
        <f t="shared" ref="D109:D139" si="52">IF(C109="",0,IF(OR(AND(C109&lt;=122,C109&gt;=97),AND(C109&lt;=90,C109&gt;=65),AND(C109&lt;=57,C109&gt;=48),C109=45,C109=46,C109=64,C109=95,C109=36,C109=35),0,1))</f>
        <v>0</v>
      </c>
      <c r="E109" s="210" t="str">
        <f>+MID(別紙④!H22,2,1)</f>
        <v/>
      </c>
      <c r="F109" s="210" t="str">
        <f>IFERROR((VLOOKUP(E109,#REF!,2,FALSE)),"")</f>
        <v/>
      </c>
      <c r="G109" s="184" t="str">
        <f t="shared" si="43"/>
        <v/>
      </c>
      <c r="H109" s="184">
        <f>IF(G109="",0,IF(OR(AND(G109&lt;=122,G109&gt;=97),AND(G109&lt;=90,G109&gt;=65),AND(G109&lt;=57,G109&gt;=48),G109=45,G109=46,G109=64,G109=95,G109=36,G109=35),0,1))</f>
        <v>0</v>
      </c>
      <c r="I109" s="209" t="str">
        <f>+MID(別紙④!G23,2,1)</f>
        <v/>
      </c>
      <c r="J109" s="209" t="str">
        <f>IFERROR((VLOOKUP(I109,#REF!,2,FALSE)),"")</f>
        <v/>
      </c>
      <c r="K109" s="176" t="str">
        <f t="shared" si="44"/>
        <v/>
      </c>
      <c r="L109" s="176">
        <f>IF(K109="",0,IF(OR(AND(K109&lt;=122,K109&gt;=97),AND(K109&lt;=90,K109&gt;=65),AND(K109&lt;=57,K109&gt;=48),K109=45,K109=46,K109=64,K109=95,K109=36,K109=35),0,1))</f>
        <v>0</v>
      </c>
      <c r="M109" s="210" t="str">
        <f>+MID(別紙④!H23,2,1)</f>
        <v/>
      </c>
      <c r="N109" s="210" t="str">
        <f>IFERROR((VLOOKUP(M109,#REF!,2,FALSE)),"")</f>
        <v/>
      </c>
      <c r="O109" s="184" t="str">
        <f t="shared" si="45"/>
        <v/>
      </c>
      <c r="P109" s="184">
        <f>IF(O109="",0,IF(OR(AND(O109&lt;=122,O109&gt;=97),AND(O109&lt;=90,O109&gt;=65),AND(O109&lt;=57,O109&gt;=48),O109=45,O109=46,O109=64,O109=95,O109=36,O109=35),0,1))</f>
        <v>0</v>
      </c>
      <c r="Q109" s="209" t="str">
        <f>+MID(別紙④!G24,2,1)</f>
        <v/>
      </c>
      <c r="R109" s="209" t="str">
        <f>IFERROR((VLOOKUP(Q109,#REF!,2,FALSE)),"")</f>
        <v/>
      </c>
      <c r="S109" s="176" t="str">
        <f t="shared" si="46"/>
        <v/>
      </c>
      <c r="T109" s="176">
        <f>IF(S109="",0,IF(OR(AND(S109&lt;=122,S109&gt;=97),AND(S109&lt;=90,S109&gt;=65),AND(S109&lt;=57,S109&gt;=48),S109=45,S109=46,S109=64,S109=95,S109=36,S109=35),0,1))</f>
        <v>0</v>
      </c>
      <c r="U109" s="210" t="str">
        <f>+MID(別紙④!H24,2,1)</f>
        <v/>
      </c>
      <c r="V109" s="210" t="str">
        <f>IFERROR((VLOOKUP(U109,#REF!,2,FALSE)),"")</f>
        <v/>
      </c>
      <c r="W109" s="184" t="str">
        <f t="shared" si="47"/>
        <v/>
      </c>
      <c r="X109" s="184">
        <f>IF(W109="",0,IF(OR(AND(W109&lt;=122,W109&gt;=97),AND(W109&lt;=90,W109&gt;=65),AND(W109&lt;=57,W109&gt;=48),W109=45,W109=46,W109=64,W109=95,W109=36,W109=35),0,1))</f>
        <v>0</v>
      </c>
      <c r="Y109" s="209" t="str">
        <f>+MID(別紙④!G25,2,1)</f>
        <v/>
      </c>
      <c r="Z109" s="209" t="str">
        <f>IFERROR((VLOOKUP(Y109,#REF!,2,FALSE)),"")</f>
        <v/>
      </c>
      <c r="AA109" s="176" t="str">
        <f t="shared" si="48"/>
        <v/>
      </c>
      <c r="AB109" s="176">
        <f>IF(AA109="",0,IF(OR(AND(AA109&lt;=122,AA109&gt;=97),AND(AA109&lt;=90,AA109&gt;=65),AND(AA109&lt;=57,AA109&gt;=48),AA109=45,AA109=46,AA109=64,AA109=95,AA109=36,AA109=35),0,1))</f>
        <v>0</v>
      </c>
      <c r="AC109" s="210" t="str">
        <f>+MID(別紙④!H25,2,1)</f>
        <v/>
      </c>
      <c r="AD109" s="210" t="str">
        <f>IFERROR((VLOOKUP(AC109,#REF!,2,FALSE)),"")</f>
        <v/>
      </c>
      <c r="AE109" s="184" t="str">
        <f t="shared" si="49"/>
        <v/>
      </c>
      <c r="AF109" s="184">
        <f>IF(AE109="",0,IF(OR(AND(AE109&lt;=122,AE109&gt;=97),AND(AE109&lt;=90,AE109&gt;=65),AND(AE109&lt;=57,AE109&gt;=48),AE109=45,AE109=46,AE109=64,AE109=95,AE109=36,AE109=35),0,1))</f>
        <v>0</v>
      </c>
      <c r="AG109" s="209" t="str">
        <f>+MID(別紙④!G26,2,1)</f>
        <v/>
      </c>
      <c r="AH109" s="209" t="str">
        <f>IFERROR((VLOOKUP(AG109,#REF!,2,FALSE)),"")</f>
        <v/>
      </c>
      <c r="AI109" s="176" t="str">
        <f t="shared" si="50"/>
        <v/>
      </c>
      <c r="AJ109" s="176">
        <f>IF(AI109="",0,IF(OR(AND(AI109&lt;=122,AI109&gt;=97),AND(AI109&lt;=90,AI109&gt;=65),AND(AI109&lt;=57,AI109&gt;=48),AI109=45,AI109=46,AI109=64,AI109=95,AI109=36,AI109=35),0,1))</f>
        <v>0</v>
      </c>
    </row>
    <row r="110" spans="1:36" ht="13.5" customHeight="1">
      <c r="A110" s="209" t="str">
        <f>+MID(別紙④!G22,3,1)</f>
        <v/>
      </c>
      <c r="B110" s="209" t="str">
        <f>IFERROR((VLOOKUP(A110,#REF!,2,FALSE)),"")</f>
        <v/>
      </c>
      <c r="C110" s="176" t="str">
        <f t="shared" si="51"/>
        <v/>
      </c>
      <c r="D110" s="176">
        <f t="shared" si="52"/>
        <v>0</v>
      </c>
      <c r="E110" s="210" t="str">
        <f>+MID(別紙④!H22,3,1)</f>
        <v/>
      </c>
      <c r="F110" s="210" t="str">
        <f>IFERROR((VLOOKUP(E110,#REF!,2,FALSE)),"")</f>
        <v/>
      </c>
      <c r="G110" s="184" t="str">
        <f t="shared" si="43"/>
        <v/>
      </c>
      <c r="H110" s="184">
        <f t="shared" ref="H110:H139" si="53">IF(G110="",0,IF(OR(AND(G110&lt;=122,G110&gt;=97),AND(G110&lt;=90,G110&gt;=65),AND(G110&lt;=57,G110&gt;=48),G110=45,G110=46,G110=64,G110=95,G110=36,G110=35),0,1))</f>
        <v>0</v>
      </c>
      <c r="I110" s="209" t="str">
        <f>+MID(別紙④!G23,3,1)</f>
        <v/>
      </c>
      <c r="J110" s="209" t="str">
        <f>IFERROR((VLOOKUP(I110,#REF!,2,FALSE)),"")</f>
        <v/>
      </c>
      <c r="K110" s="176" t="str">
        <f t="shared" si="44"/>
        <v/>
      </c>
      <c r="L110" s="176">
        <f t="shared" ref="L110:L139" si="54">IF(K110="",0,IF(OR(AND(K110&lt;=122,K110&gt;=97),AND(K110&lt;=90,K110&gt;=65),AND(K110&lt;=57,K110&gt;=48),K110=45,K110=46,K110=64,K110=95,K110=36,K110=35),0,1))</f>
        <v>0</v>
      </c>
      <c r="M110" s="210" t="str">
        <f>+MID(別紙④!H23,3,1)</f>
        <v/>
      </c>
      <c r="N110" s="210" t="str">
        <f>IFERROR((VLOOKUP(M110,#REF!,2,FALSE)),"")</f>
        <v/>
      </c>
      <c r="O110" s="184" t="str">
        <f t="shared" si="45"/>
        <v/>
      </c>
      <c r="P110" s="184">
        <f t="shared" ref="P110:P139" si="55">IF(O110="",0,IF(OR(AND(O110&lt;=122,O110&gt;=97),AND(O110&lt;=90,O110&gt;=65),AND(O110&lt;=57,O110&gt;=48),O110=45,O110=46,O110=64,O110=95,O110=36,O110=35),0,1))</f>
        <v>0</v>
      </c>
      <c r="Q110" s="209" t="str">
        <f>+MID(別紙④!G24,3,1)</f>
        <v/>
      </c>
      <c r="R110" s="209" t="str">
        <f>IFERROR((VLOOKUP(Q110,#REF!,2,FALSE)),"")</f>
        <v/>
      </c>
      <c r="S110" s="176" t="str">
        <f t="shared" si="46"/>
        <v/>
      </c>
      <c r="T110" s="176">
        <f t="shared" ref="T110:T139" si="56">IF(S110="",0,IF(OR(AND(S110&lt;=122,S110&gt;=97),AND(S110&lt;=90,S110&gt;=65),AND(S110&lt;=57,S110&gt;=48),S110=45,S110=46,S110=64,S110=95,S110=36,S110=35),0,1))</f>
        <v>0</v>
      </c>
      <c r="U110" s="210" t="str">
        <f>+MID(別紙④!H24,3,1)</f>
        <v/>
      </c>
      <c r="V110" s="210" t="str">
        <f>IFERROR((VLOOKUP(U110,#REF!,2,FALSE)),"")</f>
        <v/>
      </c>
      <c r="W110" s="184" t="str">
        <f t="shared" si="47"/>
        <v/>
      </c>
      <c r="X110" s="184">
        <f t="shared" ref="X110:X139" si="57">IF(W110="",0,IF(OR(AND(W110&lt;=122,W110&gt;=97),AND(W110&lt;=90,W110&gt;=65),AND(W110&lt;=57,W110&gt;=48),W110=45,W110=46,W110=64,W110=95,W110=36,W110=35),0,1))</f>
        <v>0</v>
      </c>
      <c r="Y110" s="209" t="str">
        <f>+MID(別紙④!G25,3,1)</f>
        <v/>
      </c>
      <c r="Z110" s="209" t="str">
        <f>IFERROR((VLOOKUP(Y110,#REF!,2,FALSE)),"")</f>
        <v/>
      </c>
      <c r="AA110" s="176" t="str">
        <f t="shared" si="48"/>
        <v/>
      </c>
      <c r="AB110" s="176">
        <f t="shared" ref="AB110:AB139" si="58">IF(AA110="",0,IF(OR(AND(AA110&lt;=122,AA110&gt;=97),AND(AA110&lt;=90,AA110&gt;=65),AND(AA110&lt;=57,AA110&gt;=48),AA110=45,AA110=46,AA110=64,AA110=95,AA110=36,AA110=35),0,1))</f>
        <v>0</v>
      </c>
      <c r="AC110" s="210" t="str">
        <f>+MID(別紙④!H25,3,1)</f>
        <v/>
      </c>
      <c r="AD110" s="210" t="str">
        <f>IFERROR((VLOOKUP(AC110,#REF!,2,FALSE)),"")</f>
        <v/>
      </c>
      <c r="AE110" s="184" t="str">
        <f t="shared" si="49"/>
        <v/>
      </c>
      <c r="AF110" s="184">
        <f t="shared" ref="AF110:AF139" si="59">IF(AE110="",0,IF(OR(AND(AE110&lt;=122,AE110&gt;=97),AND(AE110&lt;=90,AE110&gt;=65),AND(AE110&lt;=57,AE110&gt;=48),AE110=45,AE110=46,AE110=64,AE110=95,AE110=36,AE110=35),0,1))</f>
        <v>0</v>
      </c>
      <c r="AG110" s="209" t="str">
        <f>+MID(別紙④!G26,3,1)</f>
        <v/>
      </c>
      <c r="AH110" s="209" t="str">
        <f>IFERROR((VLOOKUP(AG110,#REF!,2,FALSE)),"")</f>
        <v/>
      </c>
      <c r="AI110" s="176" t="str">
        <f t="shared" si="50"/>
        <v/>
      </c>
      <c r="AJ110" s="176">
        <f t="shared" ref="AJ110:AJ139" si="60">IF(AI110="",0,IF(OR(AND(AI110&lt;=122,AI110&gt;=97),AND(AI110&lt;=90,AI110&gt;=65),AND(AI110&lt;=57,AI110&gt;=48),AI110=45,AI110=46,AI110=64,AI110=95,AI110=36,AI110=35),0,1))</f>
        <v>0</v>
      </c>
    </row>
    <row r="111" spans="1:36" ht="13.5" customHeight="1">
      <c r="A111" s="209" t="str">
        <f>+MID(別紙④!G22,4,1)</f>
        <v/>
      </c>
      <c r="B111" s="209" t="str">
        <f>IFERROR((VLOOKUP(A111,#REF!,2,FALSE)),"")</f>
        <v/>
      </c>
      <c r="C111" s="176" t="str">
        <f t="shared" si="51"/>
        <v/>
      </c>
      <c r="D111" s="176">
        <f t="shared" si="52"/>
        <v>0</v>
      </c>
      <c r="E111" s="210" t="str">
        <f>+MID(別紙④!H22,4,1)</f>
        <v/>
      </c>
      <c r="F111" s="210" t="str">
        <f>IFERROR((VLOOKUP(E111,#REF!,2,FALSE)),"")</f>
        <v/>
      </c>
      <c r="G111" s="184" t="str">
        <f t="shared" si="43"/>
        <v/>
      </c>
      <c r="H111" s="184">
        <f t="shared" si="53"/>
        <v>0</v>
      </c>
      <c r="I111" s="209" t="str">
        <f>+MID(別紙④!G23,4,1)</f>
        <v/>
      </c>
      <c r="J111" s="209" t="str">
        <f>IFERROR((VLOOKUP(I111,#REF!,2,FALSE)),"")</f>
        <v/>
      </c>
      <c r="K111" s="176" t="str">
        <f t="shared" si="44"/>
        <v/>
      </c>
      <c r="L111" s="176">
        <f t="shared" si="54"/>
        <v>0</v>
      </c>
      <c r="M111" s="210" t="str">
        <f>+MID(別紙④!H23,4,1)</f>
        <v/>
      </c>
      <c r="N111" s="210" t="str">
        <f>IFERROR((VLOOKUP(M111,#REF!,2,FALSE)),"")</f>
        <v/>
      </c>
      <c r="O111" s="184" t="str">
        <f t="shared" si="45"/>
        <v/>
      </c>
      <c r="P111" s="184">
        <f t="shared" si="55"/>
        <v>0</v>
      </c>
      <c r="Q111" s="209" t="str">
        <f>+MID(別紙④!G24,4,1)</f>
        <v/>
      </c>
      <c r="R111" s="209" t="str">
        <f>IFERROR((VLOOKUP(Q111,#REF!,2,FALSE)),"")</f>
        <v/>
      </c>
      <c r="S111" s="176" t="str">
        <f t="shared" si="46"/>
        <v/>
      </c>
      <c r="T111" s="176">
        <f t="shared" si="56"/>
        <v>0</v>
      </c>
      <c r="U111" s="210" t="str">
        <f>+MID(別紙④!H24,4,1)</f>
        <v/>
      </c>
      <c r="V111" s="210" t="str">
        <f>IFERROR((VLOOKUP(U111,#REF!,2,FALSE)),"")</f>
        <v/>
      </c>
      <c r="W111" s="184" t="str">
        <f t="shared" si="47"/>
        <v/>
      </c>
      <c r="X111" s="184">
        <f t="shared" si="57"/>
        <v>0</v>
      </c>
      <c r="Y111" s="209" t="str">
        <f>+MID(別紙④!G25,4,1)</f>
        <v/>
      </c>
      <c r="Z111" s="209" t="str">
        <f>IFERROR((VLOOKUP(Y111,#REF!,2,FALSE)),"")</f>
        <v/>
      </c>
      <c r="AA111" s="176" t="str">
        <f t="shared" si="48"/>
        <v/>
      </c>
      <c r="AB111" s="176">
        <f t="shared" si="58"/>
        <v>0</v>
      </c>
      <c r="AC111" s="210" t="str">
        <f>+MID(別紙④!H25,4,1)</f>
        <v/>
      </c>
      <c r="AD111" s="210" t="str">
        <f>IFERROR((VLOOKUP(AC111,#REF!,2,FALSE)),"")</f>
        <v/>
      </c>
      <c r="AE111" s="184" t="str">
        <f t="shared" si="49"/>
        <v/>
      </c>
      <c r="AF111" s="184">
        <f t="shared" si="59"/>
        <v>0</v>
      </c>
      <c r="AG111" s="209" t="str">
        <f>+MID(別紙④!G26,4,1)</f>
        <v/>
      </c>
      <c r="AH111" s="209" t="str">
        <f>IFERROR((VLOOKUP(AG111,#REF!,2,FALSE)),"")</f>
        <v/>
      </c>
      <c r="AI111" s="176" t="str">
        <f t="shared" si="50"/>
        <v/>
      </c>
      <c r="AJ111" s="176">
        <f t="shared" si="60"/>
        <v>0</v>
      </c>
    </row>
    <row r="112" spans="1:36" ht="13.5" customHeight="1">
      <c r="A112" s="209" t="str">
        <f>+MID(別紙④!G22,5,1)</f>
        <v/>
      </c>
      <c r="B112" s="209" t="str">
        <f>IFERROR((VLOOKUP(A112,#REF!,2,FALSE)),"")</f>
        <v/>
      </c>
      <c r="C112" s="176" t="str">
        <f t="shared" si="51"/>
        <v/>
      </c>
      <c r="D112" s="176">
        <f t="shared" si="52"/>
        <v>0</v>
      </c>
      <c r="E112" s="210" t="str">
        <f>+MID(別紙④!H22,5,1)</f>
        <v/>
      </c>
      <c r="F112" s="210" t="str">
        <f>IFERROR((VLOOKUP(E112,#REF!,2,FALSE)),"")</f>
        <v/>
      </c>
      <c r="G112" s="184" t="str">
        <f t="shared" si="43"/>
        <v/>
      </c>
      <c r="H112" s="184">
        <f t="shared" si="53"/>
        <v>0</v>
      </c>
      <c r="I112" s="209" t="str">
        <f>+MID(別紙④!G23,5,1)</f>
        <v/>
      </c>
      <c r="J112" s="209" t="str">
        <f>IFERROR((VLOOKUP(I112,#REF!,2,FALSE)),"")</f>
        <v/>
      </c>
      <c r="K112" s="176" t="str">
        <f t="shared" si="44"/>
        <v/>
      </c>
      <c r="L112" s="176">
        <f t="shared" si="54"/>
        <v>0</v>
      </c>
      <c r="M112" s="210" t="str">
        <f>+MID(別紙④!H23,5,1)</f>
        <v/>
      </c>
      <c r="N112" s="210" t="str">
        <f>IFERROR((VLOOKUP(M112,#REF!,2,FALSE)),"")</f>
        <v/>
      </c>
      <c r="O112" s="184" t="str">
        <f t="shared" si="45"/>
        <v/>
      </c>
      <c r="P112" s="184">
        <f t="shared" si="55"/>
        <v>0</v>
      </c>
      <c r="Q112" s="209" t="str">
        <f>+MID(別紙④!G24,5,1)</f>
        <v/>
      </c>
      <c r="R112" s="209" t="str">
        <f>IFERROR((VLOOKUP(Q112,#REF!,2,FALSE)),"")</f>
        <v/>
      </c>
      <c r="S112" s="176" t="str">
        <f t="shared" si="46"/>
        <v/>
      </c>
      <c r="T112" s="176">
        <f t="shared" si="56"/>
        <v>0</v>
      </c>
      <c r="U112" s="210" t="str">
        <f>+MID(別紙④!H24,5,1)</f>
        <v/>
      </c>
      <c r="V112" s="210" t="str">
        <f>IFERROR((VLOOKUP(U112,#REF!,2,FALSE)),"")</f>
        <v/>
      </c>
      <c r="W112" s="184" t="str">
        <f t="shared" si="47"/>
        <v/>
      </c>
      <c r="X112" s="184">
        <f t="shared" si="57"/>
        <v>0</v>
      </c>
      <c r="Y112" s="209" t="str">
        <f>+MID(別紙④!G25,5,1)</f>
        <v/>
      </c>
      <c r="Z112" s="209" t="str">
        <f>IFERROR((VLOOKUP(Y112,#REF!,2,FALSE)),"")</f>
        <v/>
      </c>
      <c r="AA112" s="176" t="str">
        <f t="shared" si="48"/>
        <v/>
      </c>
      <c r="AB112" s="176">
        <f t="shared" si="58"/>
        <v>0</v>
      </c>
      <c r="AC112" s="210" t="str">
        <f>+MID(別紙④!H25,5,1)</f>
        <v/>
      </c>
      <c r="AD112" s="210" t="str">
        <f>IFERROR((VLOOKUP(AC112,#REF!,2,FALSE)),"")</f>
        <v/>
      </c>
      <c r="AE112" s="184" t="str">
        <f t="shared" si="49"/>
        <v/>
      </c>
      <c r="AF112" s="184">
        <f t="shared" si="59"/>
        <v>0</v>
      </c>
      <c r="AG112" s="209" t="str">
        <f>+MID(別紙④!G26,5,1)</f>
        <v/>
      </c>
      <c r="AH112" s="209" t="str">
        <f>IFERROR((VLOOKUP(AG112,#REF!,2,FALSE)),"")</f>
        <v/>
      </c>
      <c r="AI112" s="176" t="str">
        <f t="shared" si="50"/>
        <v/>
      </c>
      <c r="AJ112" s="176">
        <f t="shared" si="60"/>
        <v>0</v>
      </c>
    </row>
    <row r="113" spans="1:36" ht="13.5" customHeight="1">
      <c r="A113" s="209" t="str">
        <f>+MID(別紙④!G22,6,1)</f>
        <v/>
      </c>
      <c r="B113" s="209" t="str">
        <f>IFERROR((VLOOKUP(A113,#REF!,2,FALSE)),"")</f>
        <v/>
      </c>
      <c r="C113" s="176" t="str">
        <f t="shared" si="51"/>
        <v/>
      </c>
      <c r="D113" s="176">
        <f t="shared" si="52"/>
        <v>0</v>
      </c>
      <c r="E113" s="210" t="str">
        <f>+MID(別紙④!H22,6,1)</f>
        <v/>
      </c>
      <c r="F113" s="210" t="str">
        <f>IFERROR((VLOOKUP(E113,#REF!,2,FALSE)),"")</f>
        <v/>
      </c>
      <c r="G113" s="184" t="str">
        <f t="shared" si="43"/>
        <v/>
      </c>
      <c r="H113" s="184">
        <f t="shared" si="53"/>
        <v>0</v>
      </c>
      <c r="I113" s="209" t="str">
        <f>+MID(別紙④!G23,6,1)</f>
        <v/>
      </c>
      <c r="J113" s="209" t="str">
        <f>IFERROR((VLOOKUP(I113,#REF!,2,FALSE)),"")</f>
        <v/>
      </c>
      <c r="K113" s="176" t="str">
        <f t="shared" si="44"/>
        <v/>
      </c>
      <c r="L113" s="176">
        <f t="shared" si="54"/>
        <v>0</v>
      </c>
      <c r="M113" s="210" t="str">
        <f>+MID(別紙④!H23,6,1)</f>
        <v/>
      </c>
      <c r="N113" s="210" t="str">
        <f>IFERROR((VLOOKUP(M113,#REF!,2,FALSE)),"")</f>
        <v/>
      </c>
      <c r="O113" s="184" t="str">
        <f t="shared" si="45"/>
        <v/>
      </c>
      <c r="P113" s="184">
        <f t="shared" si="55"/>
        <v>0</v>
      </c>
      <c r="Q113" s="209" t="str">
        <f>+MID(別紙④!G24,6,1)</f>
        <v/>
      </c>
      <c r="R113" s="209" t="str">
        <f>IFERROR((VLOOKUP(Q113,#REF!,2,FALSE)),"")</f>
        <v/>
      </c>
      <c r="S113" s="176" t="str">
        <f t="shared" si="46"/>
        <v/>
      </c>
      <c r="T113" s="176">
        <f t="shared" si="56"/>
        <v>0</v>
      </c>
      <c r="U113" s="210" t="str">
        <f>+MID(別紙④!H24,6,1)</f>
        <v/>
      </c>
      <c r="V113" s="210" t="str">
        <f>IFERROR((VLOOKUP(U113,#REF!,2,FALSE)),"")</f>
        <v/>
      </c>
      <c r="W113" s="184" t="str">
        <f t="shared" si="47"/>
        <v/>
      </c>
      <c r="X113" s="184">
        <f t="shared" si="57"/>
        <v>0</v>
      </c>
      <c r="Y113" s="209" t="str">
        <f>+MID(別紙④!G25,6,1)</f>
        <v/>
      </c>
      <c r="Z113" s="209" t="str">
        <f>IFERROR((VLOOKUP(Y113,#REF!,2,FALSE)),"")</f>
        <v/>
      </c>
      <c r="AA113" s="176" t="str">
        <f t="shared" si="48"/>
        <v/>
      </c>
      <c r="AB113" s="176">
        <f t="shared" si="58"/>
        <v>0</v>
      </c>
      <c r="AC113" s="210" t="str">
        <f>+MID(別紙④!H25,6,1)</f>
        <v/>
      </c>
      <c r="AD113" s="210" t="str">
        <f>IFERROR((VLOOKUP(AC113,#REF!,2,FALSE)),"")</f>
        <v/>
      </c>
      <c r="AE113" s="184" t="str">
        <f t="shared" si="49"/>
        <v/>
      </c>
      <c r="AF113" s="184">
        <f t="shared" si="59"/>
        <v>0</v>
      </c>
      <c r="AG113" s="209" t="str">
        <f>+MID(別紙④!G26,6,1)</f>
        <v/>
      </c>
      <c r="AH113" s="209" t="str">
        <f>IFERROR((VLOOKUP(AG113,#REF!,2,FALSE)),"")</f>
        <v/>
      </c>
      <c r="AI113" s="176" t="str">
        <f t="shared" si="50"/>
        <v/>
      </c>
      <c r="AJ113" s="176">
        <f t="shared" si="60"/>
        <v>0</v>
      </c>
    </row>
    <row r="114" spans="1:36" ht="13.5" customHeight="1">
      <c r="A114" s="209" t="str">
        <f>+MID(別紙④!G22,7,1)</f>
        <v/>
      </c>
      <c r="B114" s="209" t="str">
        <f>IFERROR((VLOOKUP(A114,#REF!,2,FALSE)),"")</f>
        <v/>
      </c>
      <c r="C114" s="176" t="str">
        <f t="shared" si="51"/>
        <v/>
      </c>
      <c r="D114" s="176">
        <f t="shared" si="52"/>
        <v>0</v>
      </c>
      <c r="E114" s="210" t="str">
        <f>+MID(別紙④!H22,7,1)</f>
        <v/>
      </c>
      <c r="F114" s="210" t="str">
        <f>IFERROR((VLOOKUP(E114,#REF!,2,FALSE)),"")</f>
        <v/>
      </c>
      <c r="G114" s="184" t="str">
        <f t="shared" si="43"/>
        <v/>
      </c>
      <c r="H114" s="184">
        <f t="shared" si="53"/>
        <v>0</v>
      </c>
      <c r="I114" s="209" t="str">
        <f>+MID(別紙④!G23,7,1)</f>
        <v/>
      </c>
      <c r="J114" s="209" t="str">
        <f>IFERROR((VLOOKUP(I114,#REF!,2,FALSE)),"")</f>
        <v/>
      </c>
      <c r="K114" s="176" t="str">
        <f t="shared" si="44"/>
        <v/>
      </c>
      <c r="L114" s="176">
        <f t="shared" si="54"/>
        <v>0</v>
      </c>
      <c r="M114" s="210" t="str">
        <f>+MID(別紙④!H23,7,1)</f>
        <v/>
      </c>
      <c r="N114" s="210" t="str">
        <f>IFERROR((VLOOKUP(M114,#REF!,2,FALSE)),"")</f>
        <v/>
      </c>
      <c r="O114" s="184" t="str">
        <f t="shared" si="45"/>
        <v/>
      </c>
      <c r="P114" s="184">
        <f t="shared" si="55"/>
        <v>0</v>
      </c>
      <c r="Q114" s="209" t="str">
        <f>+MID(別紙④!G24,7,1)</f>
        <v/>
      </c>
      <c r="R114" s="209" t="str">
        <f>IFERROR((VLOOKUP(Q114,#REF!,2,FALSE)),"")</f>
        <v/>
      </c>
      <c r="S114" s="176" t="str">
        <f t="shared" si="46"/>
        <v/>
      </c>
      <c r="T114" s="176">
        <f t="shared" si="56"/>
        <v>0</v>
      </c>
      <c r="U114" s="210" t="str">
        <f>+MID(別紙④!H24,7,1)</f>
        <v/>
      </c>
      <c r="V114" s="210" t="str">
        <f>IFERROR((VLOOKUP(U114,#REF!,2,FALSE)),"")</f>
        <v/>
      </c>
      <c r="W114" s="184" t="str">
        <f t="shared" si="47"/>
        <v/>
      </c>
      <c r="X114" s="184">
        <f t="shared" si="57"/>
        <v>0</v>
      </c>
      <c r="Y114" s="209" t="str">
        <f>+MID(別紙④!G25,7,1)</f>
        <v/>
      </c>
      <c r="Z114" s="209" t="str">
        <f>IFERROR((VLOOKUP(Y114,#REF!,2,FALSE)),"")</f>
        <v/>
      </c>
      <c r="AA114" s="176" t="str">
        <f t="shared" si="48"/>
        <v/>
      </c>
      <c r="AB114" s="176">
        <f t="shared" si="58"/>
        <v>0</v>
      </c>
      <c r="AC114" s="210" t="str">
        <f>+MID(別紙④!H25,7,1)</f>
        <v/>
      </c>
      <c r="AD114" s="210" t="str">
        <f>IFERROR((VLOOKUP(AC114,#REF!,2,FALSE)),"")</f>
        <v/>
      </c>
      <c r="AE114" s="184" t="str">
        <f t="shared" si="49"/>
        <v/>
      </c>
      <c r="AF114" s="184">
        <f t="shared" si="59"/>
        <v>0</v>
      </c>
      <c r="AG114" s="209" t="str">
        <f>+MID(別紙④!G26,7,1)</f>
        <v/>
      </c>
      <c r="AH114" s="209" t="str">
        <f>IFERROR((VLOOKUP(AG114,#REF!,2,FALSE)),"")</f>
        <v/>
      </c>
      <c r="AI114" s="176" t="str">
        <f t="shared" si="50"/>
        <v/>
      </c>
      <c r="AJ114" s="176">
        <f t="shared" si="60"/>
        <v>0</v>
      </c>
    </row>
    <row r="115" spans="1:36" ht="13.5" customHeight="1">
      <c r="A115" s="209" t="str">
        <f>+MID(別紙④!G22,8,1)</f>
        <v/>
      </c>
      <c r="B115" s="209" t="str">
        <f>IFERROR((VLOOKUP(A115,#REF!,2,FALSE)),"")</f>
        <v/>
      </c>
      <c r="C115" s="176" t="str">
        <f t="shared" si="51"/>
        <v/>
      </c>
      <c r="D115" s="176">
        <f t="shared" si="52"/>
        <v>0</v>
      </c>
      <c r="E115" s="210" t="str">
        <f>+MID(別紙④!H22,8,1)</f>
        <v/>
      </c>
      <c r="F115" s="210" t="str">
        <f>IFERROR((VLOOKUP(E115,#REF!,2,FALSE)),"")</f>
        <v/>
      </c>
      <c r="G115" s="184" t="str">
        <f t="shared" si="43"/>
        <v/>
      </c>
      <c r="H115" s="184">
        <f t="shared" si="53"/>
        <v>0</v>
      </c>
      <c r="I115" s="209" t="str">
        <f>+MID(別紙④!G23,8,1)</f>
        <v/>
      </c>
      <c r="J115" s="209" t="str">
        <f>IFERROR((VLOOKUP(I115,#REF!,2,FALSE)),"")</f>
        <v/>
      </c>
      <c r="K115" s="176" t="str">
        <f t="shared" si="44"/>
        <v/>
      </c>
      <c r="L115" s="176">
        <f t="shared" si="54"/>
        <v>0</v>
      </c>
      <c r="M115" s="210" t="str">
        <f>+MID(別紙④!H23,8,1)</f>
        <v/>
      </c>
      <c r="N115" s="210" t="str">
        <f>IFERROR((VLOOKUP(M115,#REF!,2,FALSE)),"")</f>
        <v/>
      </c>
      <c r="O115" s="184" t="str">
        <f t="shared" si="45"/>
        <v/>
      </c>
      <c r="P115" s="184">
        <f t="shared" si="55"/>
        <v>0</v>
      </c>
      <c r="Q115" s="209" t="str">
        <f>+MID(別紙④!G24,8,1)</f>
        <v/>
      </c>
      <c r="R115" s="209" t="str">
        <f>IFERROR((VLOOKUP(Q115,#REF!,2,FALSE)),"")</f>
        <v/>
      </c>
      <c r="S115" s="176" t="str">
        <f t="shared" si="46"/>
        <v/>
      </c>
      <c r="T115" s="176">
        <f t="shared" si="56"/>
        <v>0</v>
      </c>
      <c r="U115" s="210" t="str">
        <f>+MID(別紙④!H24,8,1)</f>
        <v/>
      </c>
      <c r="V115" s="210" t="str">
        <f>IFERROR((VLOOKUP(U115,#REF!,2,FALSE)),"")</f>
        <v/>
      </c>
      <c r="W115" s="184" t="str">
        <f t="shared" si="47"/>
        <v/>
      </c>
      <c r="X115" s="184">
        <f t="shared" si="57"/>
        <v>0</v>
      </c>
      <c r="Y115" s="209" t="str">
        <f>+MID(別紙④!G25,8,1)</f>
        <v/>
      </c>
      <c r="Z115" s="209" t="str">
        <f>IFERROR((VLOOKUP(Y115,#REF!,2,FALSE)),"")</f>
        <v/>
      </c>
      <c r="AA115" s="176" t="str">
        <f t="shared" si="48"/>
        <v/>
      </c>
      <c r="AB115" s="176">
        <f t="shared" si="58"/>
        <v>0</v>
      </c>
      <c r="AC115" s="210" t="str">
        <f>+MID(別紙④!H25,8,1)</f>
        <v/>
      </c>
      <c r="AD115" s="210" t="str">
        <f>IFERROR((VLOOKUP(AC115,#REF!,2,FALSE)),"")</f>
        <v/>
      </c>
      <c r="AE115" s="184" t="str">
        <f t="shared" si="49"/>
        <v/>
      </c>
      <c r="AF115" s="184">
        <f t="shared" si="59"/>
        <v>0</v>
      </c>
      <c r="AG115" s="209" t="str">
        <f>+MID(別紙④!G26,8,1)</f>
        <v/>
      </c>
      <c r="AH115" s="209" t="str">
        <f>IFERROR((VLOOKUP(AG115,#REF!,2,FALSE)),"")</f>
        <v/>
      </c>
      <c r="AI115" s="176" t="str">
        <f t="shared" si="50"/>
        <v/>
      </c>
      <c r="AJ115" s="176">
        <f t="shared" si="60"/>
        <v>0</v>
      </c>
    </row>
    <row r="116" spans="1:36" ht="13.5" customHeight="1">
      <c r="A116" s="209" t="str">
        <f>+MID(別紙④!G22,9,1)</f>
        <v/>
      </c>
      <c r="B116" s="209" t="str">
        <f>IFERROR((VLOOKUP(A116,#REF!,2,FALSE)),"")</f>
        <v/>
      </c>
      <c r="C116" s="176" t="str">
        <f t="shared" si="51"/>
        <v/>
      </c>
      <c r="D116" s="176">
        <f t="shared" si="52"/>
        <v>0</v>
      </c>
      <c r="E116" s="210" t="str">
        <f>+MID(別紙④!H22,9,1)</f>
        <v/>
      </c>
      <c r="F116" s="210" t="str">
        <f>IFERROR((VLOOKUP(E116,#REF!,2,FALSE)),"")</f>
        <v/>
      </c>
      <c r="G116" s="184" t="str">
        <f t="shared" si="43"/>
        <v/>
      </c>
      <c r="H116" s="184">
        <f t="shared" si="53"/>
        <v>0</v>
      </c>
      <c r="I116" s="209" t="str">
        <f>+MID(別紙④!G23,9,1)</f>
        <v/>
      </c>
      <c r="J116" s="209" t="str">
        <f>IFERROR((VLOOKUP(I116,#REF!,2,FALSE)),"")</f>
        <v/>
      </c>
      <c r="K116" s="176" t="str">
        <f t="shared" si="44"/>
        <v/>
      </c>
      <c r="L116" s="176">
        <f t="shared" si="54"/>
        <v>0</v>
      </c>
      <c r="M116" s="210" t="str">
        <f>+MID(別紙④!H23,9,1)</f>
        <v/>
      </c>
      <c r="N116" s="210" t="str">
        <f>IFERROR((VLOOKUP(M116,#REF!,2,FALSE)),"")</f>
        <v/>
      </c>
      <c r="O116" s="184" t="str">
        <f t="shared" si="45"/>
        <v/>
      </c>
      <c r="P116" s="184">
        <f t="shared" si="55"/>
        <v>0</v>
      </c>
      <c r="Q116" s="209" t="str">
        <f>+MID(別紙④!G24,9,1)</f>
        <v/>
      </c>
      <c r="R116" s="209" t="str">
        <f>IFERROR((VLOOKUP(Q116,#REF!,2,FALSE)),"")</f>
        <v/>
      </c>
      <c r="S116" s="176" t="str">
        <f t="shared" si="46"/>
        <v/>
      </c>
      <c r="T116" s="176">
        <f t="shared" si="56"/>
        <v>0</v>
      </c>
      <c r="U116" s="210" t="str">
        <f>+MID(別紙④!H24,9,1)</f>
        <v/>
      </c>
      <c r="V116" s="210" t="str">
        <f>IFERROR((VLOOKUP(U116,#REF!,2,FALSE)),"")</f>
        <v/>
      </c>
      <c r="W116" s="184" t="str">
        <f t="shared" si="47"/>
        <v/>
      </c>
      <c r="X116" s="184">
        <f t="shared" si="57"/>
        <v>0</v>
      </c>
      <c r="Y116" s="209" t="str">
        <f>+MID(別紙④!G25,9,1)</f>
        <v/>
      </c>
      <c r="Z116" s="209" t="str">
        <f>IFERROR((VLOOKUP(Y116,#REF!,2,FALSE)),"")</f>
        <v/>
      </c>
      <c r="AA116" s="176" t="str">
        <f t="shared" si="48"/>
        <v/>
      </c>
      <c r="AB116" s="176">
        <f t="shared" si="58"/>
        <v>0</v>
      </c>
      <c r="AC116" s="210" t="str">
        <f>+MID(別紙④!H25,9,1)</f>
        <v/>
      </c>
      <c r="AD116" s="210" t="str">
        <f>IFERROR((VLOOKUP(AC116,#REF!,2,FALSE)),"")</f>
        <v/>
      </c>
      <c r="AE116" s="184" t="str">
        <f t="shared" si="49"/>
        <v/>
      </c>
      <c r="AF116" s="184">
        <f t="shared" si="59"/>
        <v>0</v>
      </c>
      <c r="AG116" s="209" t="str">
        <f>+MID(別紙④!G26,9,1)</f>
        <v/>
      </c>
      <c r="AH116" s="209" t="str">
        <f>IFERROR((VLOOKUP(AG116,#REF!,2,FALSE)),"")</f>
        <v/>
      </c>
      <c r="AI116" s="176" t="str">
        <f t="shared" si="50"/>
        <v/>
      </c>
      <c r="AJ116" s="176">
        <f t="shared" si="60"/>
        <v>0</v>
      </c>
    </row>
    <row r="117" spans="1:36" ht="13.5" customHeight="1">
      <c r="A117" s="209" t="str">
        <f>+MID(別紙④!G22,10,1)</f>
        <v/>
      </c>
      <c r="B117" s="209" t="str">
        <f>IFERROR((VLOOKUP(A117,#REF!,2,FALSE)),"")</f>
        <v/>
      </c>
      <c r="C117" s="176" t="str">
        <f t="shared" si="51"/>
        <v/>
      </c>
      <c r="D117" s="176">
        <f t="shared" si="52"/>
        <v>0</v>
      </c>
      <c r="E117" s="210" t="str">
        <f>+MID(別紙④!H22,10,1)</f>
        <v/>
      </c>
      <c r="F117" s="210" t="str">
        <f>IFERROR((VLOOKUP(E117,#REF!,2,FALSE)),"")</f>
        <v/>
      </c>
      <c r="G117" s="184" t="str">
        <f t="shared" si="43"/>
        <v/>
      </c>
      <c r="H117" s="184">
        <f t="shared" si="53"/>
        <v>0</v>
      </c>
      <c r="I117" s="209" t="str">
        <f>+MID(別紙④!G23,10,1)</f>
        <v/>
      </c>
      <c r="J117" s="209" t="str">
        <f>IFERROR((VLOOKUP(I117,#REF!,2,FALSE)),"")</f>
        <v/>
      </c>
      <c r="K117" s="176" t="str">
        <f t="shared" si="44"/>
        <v/>
      </c>
      <c r="L117" s="176">
        <f t="shared" si="54"/>
        <v>0</v>
      </c>
      <c r="M117" s="210" t="str">
        <f>+MID(別紙④!H23,10,1)</f>
        <v/>
      </c>
      <c r="N117" s="210" t="str">
        <f>IFERROR((VLOOKUP(M117,#REF!,2,FALSE)),"")</f>
        <v/>
      </c>
      <c r="O117" s="184" t="str">
        <f t="shared" si="45"/>
        <v/>
      </c>
      <c r="P117" s="184">
        <f t="shared" si="55"/>
        <v>0</v>
      </c>
      <c r="Q117" s="209" t="str">
        <f>+MID(別紙④!G24,10,1)</f>
        <v/>
      </c>
      <c r="R117" s="209" t="str">
        <f>IFERROR((VLOOKUP(Q117,#REF!,2,FALSE)),"")</f>
        <v/>
      </c>
      <c r="S117" s="176" t="str">
        <f t="shared" si="46"/>
        <v/>
      </c>
      <c r="T117" s="176">
        <f t="shared" si="56"/>
        <v>0</v>
      </c>
      <c r="U117" s="210" t="str">
        <f>+MID(別紙④!H24,10,1)</f>
        <v/>
      </c>
      <c r="V117" s="210" t="str">
        <f>IFERROR((VLOOKUP(U117,#REF!,2,FALSE)),"")</f>
        <v/>
      </c>
      <c r="W117" s="184" t="str">
        <f t="shared" si="47"/>
        <v/>
      </c>
      <c r="X117" s="184">
        <f t="shared" si="57"/>
        <v>0</v>
      </c>
      <c r="Y117" s="209" t="str">
        <f>+MID(別紙④!G25,10,1)</f>
        <v/>
      </c>
      <c r="Z117" s="209" t="str">
        <f>IFERROR((VLOOKUP(Y117,#REF!,2,FALSE)),"")</f>
        <v/>
      </c>
      <c r="AA117" s="176" t="str">
        <f t="shared" si="48"/>
        <v/>
      </c>
      <c r="AB117" s="176">
        <f t="shared" si="58"/>
        <v>0</v>
      </c>
      <c r="AC117" s="210" t="str">
        <f>+MID(別紙④!H25,10,1)</f>
        <v/>
      </c>
      <c r="AD117" s="210" t="str">
        <f>IFERROR((VLOOKUP(AC117,#REF!,2,FALSE)),"")</f>
        <v/>
      </c>
      <c r="AE117" s="184" t="str">
        <f t="shared" si="49"/>
        <v/>
      </c>
      <c r="AF117" s="184">
        <f t="shared" si="59"/>
        <v>0</v>
      </c>
      <c r="AG117" s="209" t="str">
        <f>+MID(別紙④!G26,10,1)</f>
        <v/>
      </c>
      <c r="AH117" s="209" t="str">
        <f>IFERROR((VLOOKUP(AG117,#REF!,2,FALSE)),"")</f>
        <v/>
      </c>
      <c r="AI117" s="176" t="str">
        <f t="shared" si="50"/>
        <v/>
      </c>
      <c r="AJ117" s="176">
        <f t="shared" si="60"/>
        <v>0</v>
      </c>
    </row>
    <row r="118" spans="1:36" ht="13.5" customHeight="1">
      <c r="A118" s="209" t="str">
        <f>+MID(別紙④!G22,11,1)</f>
        <v/>
      </c>
      <c r="B118" s="209" t="str">
        <f>IFERROR((VLOOKUP(A118,#REF!,2,FALSE)),"")</f>
        <v/>
      </c>
      <c r="C118" s="176" t="str">
        <f t="shared" si="51"/>
        <v/>
      </c>
      <c r="D118" s="176">
        <f t="shared" si="52"/>
        <v>0</v>
      </c>
      <c r="E118" s="210" t="str">
        <f>+MID(別紙④!H22,11,1)</f>
        <v/>
      </c>
      <c r="F118" s="210" t="str">
        <f>IFERROR((VLOOKUP(E118,#REF!,2,FALSE)),"")</f>
        <v/>
      </c>
      <c r="G118" s="184" t="str">
        <f t="shared" si="43"/>
        <v/>
      </c>
      <c r="H118" s="184">
        <f t="shared" si="53"/>
        <v>0</v>
      </c>
      <c r="I118" s="209" t="str">
        <f>+MID(別紙④!G23,11,1)</f>
        <v/>
      </c>
      <c r="J118" s="209" t="str">
        <f>IFERROR((VLOOKUP(I118,#REF!,2,FALSE)),"")</f>
        <v/>
      </c>
      <c r="K118" s="176" t="str">
        <f t="shared" si="44"/>
        <v/>
      </c>
      <c r="L118" s="176">
        <f t="shared" si="54"/>
        <v>0</v>
      </c>
      <c r="M118" s="210" t="str">
        <f>+MID(別紙④!H23,11,1)</f>
        <v/>
      </c>
      <c r="N118" s="210" t="str">
        <f>IFERROR((VLOOKUP(M118,#REF!,2,FALSE)),"")</f>
        <v/>
      </c>
      <c r="O118" s="184" t="str">
        <f t="shared" si="45"/>
        <v/>
      </c>
      <c r="P118" s="184">
        <f t="shared" si="55"/>
        <v>0</v>
      </c>
      <c r="Q118" s="209" t="str">
        <f>+MID(別紙④!G24,11,1)</f>
        <v/>
      </c>
      <c r="R118" s="209" t="str">
        <f>IFERROR((VLOOKUP(Q118,#REF!,2,FALSE)),"")</f>
        <v/>
      </c>
      <c r="S118" s="176" t="str">
        <f t="shared" si="46"/>
        <v/>
      </c>
      <c r="T118" s="176">
        <f t="shared" si="56"/>
        <v>0</v>
      </c>
      <c r="U118" s="210" t="str">
        <f>+MID(別紙④!H24,11,1)</f>
        <v/>
      </c>
      <c r="V118" s="210" t="str">
        <f>IFERROR((VLOOKUP(U118,#REF!,2,FALSE)),"")</f>
        <v/>
      </c>
      <c r="W118" s="184" t="str">
        <f t="shared" si="47"/>
        <v/>
      </c>
      <c r="X118" s="184">
        <f t="shared" si="57"/>
        <v>0</v>
      </c>
      <c r="Y118" s="209" t="str">
        <f>+MID(別紙④!G25,11,1)</f>
        <v/>
      </c>
      <c r="Z118" s="209" t="str">
        <f>IFERROR((VLOOKUP(Y118,#REF!,2,FALSE)),"")</f>
        <v/>
      </c>
      <c r="AA118" s="176" t="str">
        <f t="shared" si="48"/>
        <v/>
      </c>
      <c r="AB118" s="176">
        <f t="shared" si="58"/>
        <v>0</v>
      </c>
      <c r="AC118" s="210" t="str">
        <f>+MID(別紙④!H25,11,1)</f>
        <v/>
      </c>
      <c r="AD118" s="210" t="str">
        <f>IFERROR((VLOOKUP(AC118,#REF!,2,FALSE)),"")</f>
        <v/>
      </c>
      <c r="AE118" s="184" t="str">
        <f t="shared" si="49"/>
        <v/>
      </c>
      <c r="AF118" s="184">
        <f t="shared" si="59"/>
        <v>0</v>
      </c>
      <c r="AG118" s="209" t="str">
        <f>+MID(別紙④!G26,11,1)</f>
        <v/>
      </c>
      <c r="AH118" s="209" t="str">
        <f>IFERROR((VLOOKUP(AG118,#REF!,2,FALSE)),"")</f>
        <v/>
      </c>
      <c r="AI118" s="176" t="str">
        <f t="shared" si="50"/>
        <v/>
      </c>
      <c r="AJ118" s="176">
        <f t="shared" si="60"/>
        <v>0</v>
      </c>
    </row>
    <row r="119" spans="1:36" ht="13.5" customHeight="1">
      <c r="A119" s="209" t="str">
        <f>+MID(別紙④!G22,12,1)</f>
        <v/>
      </c>
      <c r="B119" s="209" t="str">
        <f>IFERROR((VLOOKUP(A119,#REF!,2,FALSE)),"")</f>
        <v/>
      </c>
      <c r="C119" s="176" t="str">
        <f t="shared" si="51"/>
        <v/>
      </c>
      <c r="D119" s="176">
        <f t="shared" si="52"/>
        <v>0</v>
      </c>
      <c r="E119" s="210" t="str">
        <f>+MID(別紙④!H22,12,1)</f>
        <v/>
      </c>
      <c r="F119" s="210" t="str">
        <f>IFERROR((VLOOKUP(E119,#REF!,2,FALSE)),"")</f>
        <v/>
      </c>
      <c r="G119" s="184" t="str">
        <f t="shared" si="43"/>
        <v/>
      </c>
      <c r="H119" s="184">
        <f t="shared" si="53"/>
        <v>0</v>
      </c>
      <c r="I119" s="209" t="str">
        <f>+MID(別紙④!G23,12,1)</f>
        <v/>
      </c>
      <c r="J119" s="209" t="str">
        <f>IFERROR((VLOOKUP(I119,#REF!,2,FALSE)),"")</f>
        <v/>
      </c>
      <c r="K119" s="176" t="str">
        <f t="shared" si="44"/>
        <v/>
      </c>
      <c r="L119" s="176">
        <f t="shared" si="54"/>
        <v>0</v>
      </c>
      <c r="M119" s="210" t="str">
        <f>+MID(別紙④!H23,12,1)</f>
        <v/>
      </c>
      <c r="N119" s="210" t="str">
        <f>IFERROR((VLOOKUP(M119,#REF!,2,FALSE)),"")</f>
        <v/>
      </c>
      <c r="O119" s="184" t="str">
        <f t="shared" si="45"/>
        <v/>
      </c>
      <c r="P119" s="184">
        <f t="shared" si="55"/>
        <v>0</v>
      </c>
      <c r="Q119" s="209" t="str">
        <f>+MID(別紙④!G24,12,1)</f>
        <v/>
      </c>
      <c r="R119" s="209" t="str">
        <f>IFERROR((VLOOKUP(Q119,#REF!,2,FALSE)),"")</f>
        <v/>
      </c>
      <c r="S119" s="176" t="str">
        <f t="shared" si="46"/>
        <v/>
      </c>
      <c r="T119" s="176">
        <f t="shared" si="56"/>
        <v>0</v>
      </c>
      <c r="U119" s="210" t="str">
        <f>+MID(別紙④!H24,12,1)</f>
        <v/>
      </c>
      <c r="V119" s="210" t="str">
        <f>IFERROR((VLOOKUP(U119,#REF!,2,FALSE)),"")</f>
        <v/>
      </c>
      <c r="W119" s="184" t="str">
        <f t="shared" si="47"/>
        <v/>
      </c>
      <c r="X119" s="184">
        <f t="shared" si="57"/>
        <v>0</v>
      </c>
      <c r="Y119" s="209" t="str">
        <f>+MID(別紙④!G25,12,1)</f>
        <v/>
      </c>
      <c r="Z119" s="209" t="str">
        <f>IFERROR((VLOOKUP(Y119,#REF!,2,FALSE)),"")</f>
        <v/>
      </c>
      <c r="AA119" s="176" t="str">
        <f t="shared" si="48"/>
        <v/>
      </c>
      <c r="AB119" s="176">
        <f t="shared" si="58"/>
        <v>0</v>
      </c>
      <c r="AC119" s="210" t="str">
        <f>+MID(別紙④!H25,12,1)</f>
        <v/>
      </c>
      <c r="AD119" s="210" t="str">
        <f>IFERROR((VLOOKUP(AC119,#REF!,2,FALSE)),"")</f>
        <v/>
      </c>
      <c r="AE119" s="184" t="str">
        <f t="shared" si="49"/>
        <v/>
      </c>
      <c r="AF119" s="184">
        <f t="shared" si="59"/>
        <v>0</v>
      </c>
      <c r="AG119" s="209" t="str">
        <f>+MID(別紙④!G26,12,1)</f>
        <v/>
      </c>
      <c r="AH119" s="209" t="str">
        <f>IFERROR((VLOOKUP(AG119,#REF!,2,FALSE)),"")</f>
        <v/>
      </c>
      <c r="AI119" s="176" t="str">
        <f t="shared" si="50"/>
        <v/>
      </c>
      <c r="AJ119" s="176">
        <f t="shared" si="60"/>
        <v>0</v>
      </c>
    </row>
    <row r="120" spans="1:36" ht="13.5" customHeight="1">
      <c r="A120" s="209" t="str">
        <f>+MID(別紙④!G22,13,1)</f>
        <v/>
      </c>
      <c r="B120" s="209" t="str">
        <f>IFERROR((VLOOKUP(A120,#REF!,2,FALSE)),"")</f>
        <v/>
      </c>
      <c r="C120" s="176" t="str">
        <f t="shared" si="51"/>
        <v/>
      </c>
      <c r="D120" s="176">
        <f t="shared" si="52"/>
        <v>0</v>
      </c>
      <c r="E120" s="210" t="str">
        <f>+MID(別紙④!H22,13,1)</f>
        <v/>
      </c>
      <c r="F120" s="210" t="str">
        <f>IFERROR((VLOOKUP(E120,#REF!,2,FALSE)),"")</f>
        <v/>
      </c>
      <c r="G120" s="184" t="str">
        <f t="shared" si="43"/>
        <v/>
      </c>
      <c r="H120" s="184">
        <f t="shared" si="53"/>
        <v>0</v>
      </c>
      <c r="I120" s="209" t="str">
        <f>+MID(別紙④!G23,13,1)</f>
        <v/>
      </c>
      <c r="J120" s="209" t="str">
        <f>IFERROR((VLOOKUP(I120,#REF!,2,FALSE)),"")</f>
        <v/>
      </c>
      <c r="K120" s="176" t="str">
        <f t="shared" si="44"/>
        <v/>
      </c>
      <c r="L120" s="176">
        <f t="shared" si="54"/>
        <v>0</v>
      </c>
      <c r="M120" s="210" t="str">
        <f>+MID(別紙④!H23,13,1)</f>
        <v/>
      </c>
      <c r="N120" s="210" t="str">
        <f>IFERROR((VLOOKUP(M120,#REF!,2,FALSE)),"")</f>
        <v/>
      </c>
      <c r="O120" s="184" t="str">
        <f t="shared" si="45"/>
        <v/>
      </c>
      <c r="P120" s="184">
        <f t="shared" si="55"/>
        <v>0</v>
      </c>
      <c r="Q120" s="209" t="str">
        <f>+MID(別紙④!G24,13,1)</f>
        <v/>
      </c>
      <c r="R120" s="209" t="str">
        <f>IFERROR((VLOOKUP(Q120,#REF!,2,FALSE)),"")</f>
        <v/>
      </c>
      <c r="S120" s="176" t="str">
        <f t="shared" si="46"/>
        <v/>
      </c>
      <c r="T120" s="176">
        <f t="shared" si="56"/>
        <v>0</v>
      </c>
      <c r="U120" s="210" t="str">
        <f>+MID(別紙④!H24,13,1)</f>
        <v/>
      </c>
      <c r="V120" s="210" t="str">
        <f>IFERROR((VLOOKUP(U120,#REF!,2,FALSE)),"")</f>
        <v/>
      </c>
      <c r="W120" s="184" t="str">
        <f t="shared" si="47"/>
        <v/>
      </c>
      <c r="X120" s="184">
        <f t="shared" si="57"/>
        <v>0</v>
      </c>
      <c r="Y120" s="209" t="str">
        <f>+MID(別紙④!G25,13,1)</f>
        <v/>
      </c>
      <c r="Z120" s="209" t="str">
        <f>IFERROR((VLOOKUP(Y120,#REF!,2,FALSE)),"")</f>
        <v/>
      </c>
      <c r="AA120" s="176" t="str">
        <f t="shared" si="48"/>
        <v/>
      </c>
      <c r="AB120" s="176">
        <f t="shared" si="58"/>
        <v>0</v>
      </c>
      <c r="AC120" s="210" t="str">
        <f>+MID(別紙④!H25,13,1)</f>
        <v/>
      </c>
      <c r="AD120" s="210" t="str">
        <f>IFERROR((VLOOKUP(AC120,#REF!,2,FALSE)),"")</f>
        <v/>
      </c>
      <c r="AE120" s="184" t="str">
        <f t="shared" si="49"/>
        <v/>
      </c>
      <c r="AF120" s="184">
        <f t="shared" si="59"/>
        <v>0</v>
      </c>
      <c r="AG120" s="209" t="str">
        <f>+MID(別紙④!G26,13,1)</f>
        <v/>
      </c>
      <c r="AH120" s="209" t="str">
        <f>IFERROR((VLOOKUP(AG120,#REF!,2,FALSE)),"")</f>
        <v/>
      </c>
      <c r="AI120" s="176" t="str">
        <f t="shared" si="50"/>
        <v/>
      </c>
      <c r="AJ120" s="176">
        <f t="shared" si="60"/>
        <v>0</v>
      </c>
    </row>
    <row r="121" spans="1:36" ht="13.5" customHeight="1">
      <c r="A121" s="209" t="str">
        <f>+MID(別紙④!G22,14,1)</f>
        <v/>
      </c>
      <c r="B121" s="209" t="str">
        <f>IFERROR((VLOOKUP(A121,#REF!,2,FALSE)),"")</f>
        <v/>
      </c>
      <c r="C121" s="176" t="str">
        <f t="shared" si="51"/>
        <v/>
      </c>
      <c r="D121" s="176">
        <f t="shared" si="52"/>
        <v>0</v>
      </c>
      <c r="E121" s="210" t="str">
        <f>+MID(別紙④!H22,14,1)</f>
        <v/>
      </c>
      <c r="F121" s="210" t="str">
        <f>IFERROR((VLOOKUP(E121,#REF!,2,FALSE)),"")</f>
        <v/>
      </c>
      <c r="G121" s="184" t="str">
        <f t="shared" si="43"/>
        <v/>
      </c>
      <c r="H121" s="184">
        <f t="shared" si="53"/>
        <v>0</v>
      </c>
      <c r="I121" s="209" t="str">
        <f>+MID(別紙④!G23,14,1)</f>
        <v/>
      </c>
      <c r="J121" s="209" t="str">
        <f>IFERROR((VLOOKUP(I121,#REF!,2,FALSE)),"")</f>
        <v/>
      </c>
      <c r="K121" s="176" t="str">
        <f t="shared" si="44"/>
        <v/>
      </c>
      <c r="L121" s="176">
        <f t="shared" si="54"/>
        <v>0</v>
      </c>
      <c r="M121" s="210" t="str">
        <f>+MID(別紙④!H23,14,1)</f>
        <v/>
      </c>
      <c r="N121" s="210" t="str">
        <f>IFERROR((VLOOKUP(M121,#REF!,2,FALSE)),"")</f>
        <v/>
      </c>
      <c r="O121" s="184" t="str">
        <f t="shared" si="45"/>
        <v/>
      </c>
      <c r="P121" s="184">
        <f t="shared" si="55"/>
        <v>0</v>
      </c>
      <c r="Q121" s="209" t="str">
        <f>+MID(別紙④!G24,14,1)</f>
        <v/>
      </c>
      <c r="R121" s="209" t="str">
        <f>IFERROR((VLOOKUP(Q121,#REF!,2,FALSE)),"")</f>
        <v/>
      </c>
      <c r="S121" s="176" t="str">
        <f t="shared" si="46"/>
        <v/>
      </c>
      <c r="T121" s="176">
        <f t="shared" si="56"/>
        <v>0</v>
      </c>
      <c r="U121" s="210" t="str">
        <f>+MID(別紙④!H24,14,1)</f>
        <v/>
      </c>
      <c r="V121" s="210" t="str">
        <f>IFERROR((VLOOKUP(U121,#REF!,2,FALSE)),"")</f>
        <v/>
      </c>
      <c r="W121" s="184" t="str">
        <f t="shared" si="47"/>
        <v/>
      </c>
      <c r="X121" s="184">
        <f t="shared" si="57"/>
        <v>0</v>
      </c>
      <c r="Y121" s="209" t="str">
        <f>+MID(別紙④!G25,14,1)</f>
        <v/>
      </c>
      <c r="Z121" s="209" t="str">
        <f>IFERROR((VLOOKUP(Y121,#REF!,2,FALSE)),"")</f>
        <v/>
      </c>
      <c r="AA121" s="176" t="str">
        <f t="shared" si="48"/>
        <v/>
      </c>
      <c r="AB121" s="176">
        <f t="shared" si="58"/>
        <v>0</v>
      </c>
      <c r="AC121" s="210" t="str">
        <f>+MID(別紙④!H25,14,1)</f>
        <v/>
      </c>
      <c r="AD121" s="210" t="str">
        <f>IFERROR((VLOOKUP(AC121,#REF!,2,FALSE)),"")</f>
        <v/>
      </c>
      <c r="AE121" s="184" t="str">
        <f t="shared" si="49"/>
        <v/>
      </c>
      <c r="AF121" s="184">
        <f t="shared" si="59"/>
        <v>0</v>
      </c>
      <c r="AG121" s="209" t="str">
        <f>+MID(別紙④!G26,14,1)</f>
        <v/>
      </c>
      <c r="AH121" s="209" t="str">
        <f>IFERROR((VLOOKUP(AG121,#REF!,2,FALSE)),"")</f>
        <v/>
      </c>
      <c r="AI121" s="176" t="str">
        <f t="shared" si="50"/>
        <v/>
      </c>
      <c r="AJ121" s="176">
        <f t="shared" si="60"/>
        <v>0</v>
      </c>
    </row>
    <row r="122" spans="1:36" ht="13.5" customHeight="1">
      <c r="A122" s="209" t="str">
        <f>+MID(別紙④!G22,15,1)</f>
        <v/>
      </c>
      <c r="B122" s="209" t="str">
        <f>IFERROR((VLOOKUP(A122,#REF!,2,FALSE)),"")</f>
        <v/>
      </c>
      <c r="C122" s="176" t="str">
        <f t="shared" si="51"/>
        <v/>
      </c>
      <c r="D122" s="176">
        <f t="shared" si="52"/>
        <v>0</v>
      </c>
      <c r="E122" s="210" t="str">
        <f>+MID(別紙④!H22,15,1)</f>
        <v/>
      </c>
      <c r="F122" s="210" t="str">
        <f>IFERROR((VLOOKUP(E122,#REF!,2,FALSE)),"")</f>
        <v/>
      </c>
      <c r="G122" s="184" t="str">
        <f t="shared" si="43"/>
        <v/>
      </c>
      <c r="H122" s="184">
        <f t="shared" si="53"/>
        <v>0</v>
      </c>
      <c r="I122" s="209" t="str">
        <f>+MID(別紙④!G23,15,1)</f>
        <v/>
      </c>
      <c r="J122" s="209" t="str">
        <f>IFERROR((VLOOKUP(I122,#REF!,2,FALSE)),"")</f>
        <v/>
      </c>
      <c r="K122" s="176" t="str">
        <f t="shared" si="44"/>
        <v/>
      </c>
      <c r="L122" s="176">
        <f t="shared" si="54"/>
        <v>0</v>
      </c>
      <c r="M122" s="210" t="str">
        <f>+MID(別紙④!H23,15,1)</f>
        <v/>
      </c>
      <c r="N122" s="210" t="str">
        <f>IFERROR((VLOOKUP(M122,#REF!,2,FALSE)),"")</f>
        <v/>
      </c>
      <c r="O122" s="184" t="str">
        <f t="shared" si="45"/>
        <v/>
      </c>
      <c r="P122" s="184">
        <f t="shared" si="55"/>
        <v>0</v>
      </c>
      <c r="Q122" s="209" t="str">
        <f>+MID(別紙④!G24,15,1)</f>
        <v/>
      </c>
      <c r="R122" s="209" t="str">
        <f>IFERROR((VLOOKUP(Q122,#REF!,2,FALSE)),"")</f>
        <v/>
      </c>
      <c r="S122" s="176" t="str">
        <f t="shared" si="46"/>
        <v/>
      </c>
      <c r="T122" s="176">
        <f t="shared" si="56"/>
        <v>0</v>
      </c>
      <c r="U122" s="210" t="str">
        <f>+MID(別紙④!H24,15,1)</f>
        <v/>
      </c>
      <c r="V122" s="210" t="str">
        <f>IFERROR((VLOOKUP(U122,#REF!,2,FALSE)),"")</f>
        <v/>
      </c>
      <c r="W122" s="184" t="str">
        <f t="shared" si="47"/>
        <v/>
      </c>
      <c r="X122" s="184">
        <f t="shared" si="57"/>
        <v>0</v>
      </c>
      <c r="Y122" s="209" t="str">
        <f>+MID(別紙④!G25,15,1)</f>
        <v/>
      </c>
      <c r="Z122" s="209" t="str">
        <f>IFERROR((VLOOKUP(Y122,#REF!,2,FALSE)),"")</f>
        <v/>
      </c>
      <c r="AA122" s="176" t="str">
        <f t="shared" si="48"/>
        <v/>
      </c>
      <c r="AB122" s="176">
        <f t="shared" si="58"/>
        <v>0</v>
      </c>
      <c r="AC122" s="210" t="str">
        <f>+MID(別紙④!H25,15,1)</f>
        <v/>
      </c>
      <c r="AD122" s="210" t="str">
        <f>IFERROR((VLOOKUP(AC122,#REF!,2,FALSE)),"")</f>
        <v/>
      </c>
      <c r="AE122" s="184" t="str">
        <f t="shared" si="49"/>
        <v/>
      </c>
      <c r="AF122" s="184">
        <f t="shared" si="59"/>
        <v>0</v>
      </c>
      <c r="AG122" s="209" t="str">
        <f>+MID(別紙④!G26,15,1)</f>
        <v/>
      </c>
      <c r="AH122" s="209" t="str">
        <f>IFERROR((VLOOKUP(AG122,#REF!,2,FALSE)),"")</f>
        <v/>
      </c>
      <c r="AI122" s="176" t="str">
        <f t="shared" si="50"/>
        <v/>
      </c>
      <c r="AJ122" s="176">
        <f t="shared" si="60"/>
        <v>0</v>
      </c>
    </row>
    <row r="123" spans="1:36" ht="13.5" customHeight="1">
      <c r="A123" s="209" t="str">
        <f>+MID(別紙④!G22,16,1)</f>
        <v/>
      </c>
      <c r="B123" s="209" t="str">
        <f>IFERROR((VLOOKUP(A123,#REF!,2,FALSE)),"")</f>
        <v/>
      </c>
      <c r="C123" s="176" t="str">
        <f t="shared" si="51"/>
        <v/>
      </c>
      <c r="D123" s="176">
        <f t="shared" si="52"/>
        <v>0</v>
      </c>
      <c r="E123" s="210" t="str">
        <f>+MID(別紙④!H22,16,1)</f>
        <v/>
      </c>
      <c r="F123" s="210" t="str">
        <f>IFERROR((VLOOKUP(E123,#REF!,2,FALSE)),"")</f>
        <v/>
      </c>
      <c r="G123" s="184" t="str">
        <f t="shared" si="43"/>
        <v/>
      </c>
      <c r="H123" s="184">
        <f t="shared" si="53"/>
        <v>0</v>
      </c>
      <c r="I123" s="209" t="str">
        <f>+MID(別紙④!G23,16,1)</f>
        <v/>
      </c>
      <c r="J123" s="209" t="str">
        <f>IFERROR((VLOOKUP(I123,#REF!,2,FALSE)),"")</f>
        <v/>
      </c>
      <c r="K123" s="176" t="str">
        <f t="shared" si="44"/>
        <v/>
      </c>
      <c r="L123" s="176">
        <f t="shared" si="54"/>
        <v>0</v>
      </c>
      <c r="M123" s="210" t="str">
        <f>+MID(別紙④!H23,16,1)</f>
        <v/>
      </c>
      <c r="N123" s="210" t="str">
        <f>IFERROR((VLOOKUP(M123,#REF!,2,FALSE)),"")</f>
        <v/>
      </c>
      <c r="O123" s="184" t="str">
        <f t="shared" si="45"/>
        <v/>
      </c>
      <c r="P123" s="184">
        <f t="shared" si="55"/>
        <v>0</v>
      </c>
      <c r="Q123" s="209" t="str">
        <f>+MID(別紙④!G24,16,1)</f>
        <v/>
      </c>
      <c r="R123" s="209" t="str">
        <f>IFERROR((VLOOKUP(Q123,#REF!,2,FALSE)),"")</f>
        <v/>
      </c>
      <c r="S123" s="176" t="str">
        <f t="shared" si="46"/>
        <v/>
      </c>
      <c r="T123" s="176">
        <f t="shared" si="56"/>
        <v>0</v>
      </c>
      <c r="U123" s="210" t="str">
        <f>+MID(別紙④!H24,16,1)</f>
        <v/>
      </c>
      <c r="V123" s="210" t="str">
        <f>IFERROR((VLOOKUP(U123,#REF!,2,FALSE)),"")</f>
        <v/>
      </c>
      <c r="W123" s="184" t="str">
        <f t="shared" si="47"/>
        <v/>
      </c>
      <c r="X123" s="184">
        <f t="shared" si="57"/>
        <v>0</v>
      </c>
      <c r="Y123" s="209" t="str">
        <f>+MID(別紙④!G25,16,1)</f>
        <v/>
      </c>
      <c r="Z123" s="209" t="str">
        <f>IFERROR((VLOOKUP(Y123,#REF!,2,FALSE)),"")</f>
        <v/>
      </c>
      <c r="AA123" s="176" t="str">
        <f t="shared" si="48"/>
        <v/>
      </c>
      <c r="AB123" s="176">
        <f t="shared" si="58"/>
        <v>0</v>
      </c>
      <c r="AC123" s="210" t="str">
        <f>+MID(別紙④!H25,16,1)</f>
        <v/>
      </c>
      <c r="AD123" s="210" t="str">
        <f>IFERROR((VLOOKUP(AC123,#REF!,2,FALSE)),"")</f>
        <v/>
      </c>
      <c r="AE123" s="184" t="str">
        <f t="shared" si="49"/>
        <v/>
      </c>
      <c r="AF123" s="184">
        <f t="shared" si="59"/>
        <v>0</v>
      </c>
      <c r="AG123" s="209" t="str">
        <f>+MID(別紙④!G26,16,1)</f>
        <v/>
      </c>
      <c r="AH123" s="209" t="str">
        <f>IFERROR((VLOOKUP(AG123,#REF!,2,FALSE)),"")</f>
        <v/>
      </c>
      <c r="AI123" s="176" t="str">
        <f t="shared" si="50"/>
        <v/>
      </c>
      <c r="AJ123" s="176">
        <f t="shared" si="60"/>
        <v>0</v>
      </c>
    </row>
    <row r="124" spans="1:36" ht="13.5" customHeight="1">
      <c r="A124" s="209" t="str">
        <f>+MID(別紙④!G22,17,1)</f>
        <v/>
      </c>
      <c r="B124" s="209" t="str">
        <f>IFERROR((VLOOKUP(A124,#REF!,2,FALSE)),"")</f>
        <v/>
      </c>
      <c r="C124" s="176" t="str">
        <f t="shared" si="51"/>
        <v/>
      </c>
      <c r="D124" s="176">
        <f t="shared" si="52"/>
        <v>0</v>
      </c>
      <c r="E124" s="210" t="str">
        <f>+MID(別紙④!H22,17,1)</f>
        <v/>
      </c>
      <c r="F124" s="210" t="str">
        <f>IFERROR((VLOOKUP(E124,#REF!,2,FALSE)),"")</f>
        <v/>
      </c>
      <c r="G124" s="184" t="str">
        <f t="shared" si="43"/>
        <v/>
      </c>
      <c r="H124" s="184">
        <f t="shared" si="53"/>
        <v>0</v>
      </c>
      <c r="I124" s="209" t="str">
        <f>+MID(別紙④!G23,17,1)</f>
        <v/>
      </c>
      <c r="J124" s="209" t="str">
        <f>IFERROR((VLOOKUP(I124,#REF!,2,FALSE)),"")</f>
        <v/>
      </c>
      <c r="K124" s="176" t="str">
        <f t="shared" si="44"/>
        <v/>
      </c>
      <c r="L124" s="176">
        <f t="shared" si="54"/>
        <v>0</v>
      </c>
      <c r="M124" s="210" t="str">
        <f>+MID(別紙④!H23,17,1)</f>
        <v/>
      </c>
      <c r="N124" s="210" t="str">
        <f>IFERROR((VLOOKUP(M124,#REF!,2,FALSE)),"")</f>
        <v/>
      </c>
      <c r="O124" s="184" t="str">
        <f t="shared" si="45"/>
        <v/>
      </c>
      <c r="P124" s="184">
        <f t="shared" si="55"/>
        <v>0</v>
      </c>
      <c r="Q124" s="209" t="str">
        <f>+MID(別紙④!G24,17,1)</f>
        <v/>
      </c>
      <c r="R124" s="209" t="str">
        <f>IFERROR((VLOOKUP(Q124,#REF!,2,FALSE)),"")</f>
        <v/>
      </c>
      <c r="S124" s="176" t="str">
        <f t="shared" si="46"/>
        <v/>
      </c>
      <c r="T124" s="176">
        <f t="shared" si="56"/>
        <v>0</v>
      </c>
      <c r="U124" s="210" t="str">
        <f>+MID(別紙④!H24,17,1)</f>
        <v/>
      </c>
      <c r="V124" s="210" t="str">
        <f>IFERROR((VLOOKUP(U124,#REF!,2,FALSE)),"")</f>
        <v/>
      </c>
      <c r="W124" s="184" t="str">
        <f t="shared" si="47"/>
        <v/>
      </c>
      <c r="X124" s="184">
        <f t="shared" si="57"/>
        <v>0</v>
      </c>
      <c r="Y124" s="209" t="str">
        <f>+MID(別紙④!G25,17,1)</f>
        <v/>
      </c>
      <c r="Z124" s="209" t="str">
        <f>IFERROR((VLOOKUP(Y124,#REF!,2,FALSE)),"")</f>
        <v/>
      </c>
      <c r="AA124" s="176" t="str">
        <f t="shared" si="48"/>
        <v/>
      </c>
      <c r="AB124" s="176">
        <f t="shared" si="58"/>
        <v>0</v>
      </c>
      <c r="AC124" s="210" t="str">
        <f>+MID(別紙④!H25,17,1)</f>
        <v/>
      </c>
      <c r="AD124" s="210" t="str">
        <f>IFERROR((VLOOKUP(AC124,#REF!,2,FALSE)),"")</f>
        <v/>
      </c>
      <c r="AE124" s="184" t="str">
        <f t="shared" si="49"/>
        <v/>
      </c>
      <c r="AF124" s="184">
        <f t="shared" si="59"/>
        <v>0</v>
      </c>
      <c r="AG124" s="209" t="str">
        <f>+MID(別紙④!G26,17,1)</f>
        <v/>
      </c>
      <c r="AH124" s="209" t="str">
        <f>IFERROR((VLOOKUP(AG124,#REF!,2,FALSE)),"")</f>
        <v/>
      </c>
      <c r="AI124" s="176" t="str">
        <f t="shared" si="50"/>
        <v/>
      </c>
      <c r="AJ124" s="176">
        <f t="shared" si="60"/>
        <v>0</v>
      </c>
    </row>
    <row r="125" spans="1:36" ht="13.5" customHeight="1">
      <c r="A125" s="209" t="str">
        <f>+MID(別紙④!G22,18,1)</f>
        <v/>
      </c>
      <c r="B125" s="209" t="str">
        <f>IFERROR((VLOOKUP(A125,#REF!,2,FALSE)),"")</f>
        <v/>
      </c>
      <c r="C125" s="176" t="str">
        <f t="shared" si="51"/>
        <v/>
      </c>
      <c r="D125" s="176">
        <f t="shared" si="52"/>
        <v>0</v>
      </c>
      <c r="E125" s="210" t="str">
        <f>+MID(別紙④!H22,18,1)</f>
        <v/>
      </c>
      <c r="F125" s="210" t="str">
        <f>IFERROR((VLOOKUP(E125,#REF!,2,FALSE)),"")</f>
        <v/>
      </c>
      <c r="G125" s="184" t="str">
        <f t="shared" si="43"/>
        <v/>
      </c>
      <c r="H125" s="184">
        <f t="shared" si="53"/>
        <v>0</v>
      </c>
      <c r="I125" s="209" t="str">
        <f>+MID(別紙④!G23,18,1)</f>
        <v/>
      </c>
      <c r="J125" s="209" t="str">
        <f>IFERROR((VLOOKUP(I125,#REF!,2,FALSE)),"")</f>
        <v/>
      </c>
      <c r="K125" s="176" t="str">
        <f t="shared" si="44"/>
        <v/>
      </c>
      <c r="L125" s="176">
        <f t="shared" si="54"/>
        <v>0</v>
      </c>
      <c r="M125" s="210" t="str">
        <f>+MID(別紙④!H23,18,1)</f>
        <v/>
      </c>
      <c r="N125" s="210" t="str">
        <f>IFERROR((VLOOKUP(M125,#REF!,2,FALSE)),"")</f>
        <v/>
      </c>
      <c r="O125" s="184" t="str">
        <f t="shared" si="45"/>
        <v/>
      </c>
      <c r="P125" s="184">
        <f t="shared" si="55"/>
        <v>0</v>
      </c>
      <c r="Q125" s="209" t="str">
        <f>+MID(別紙④!G24,18,1)</f>
        <v/>
      </c>
      <c r="R125" s="209" t="str">
        <f>IFERROR((VLOOKUP(Q125,#REF!,2,FALSE)),"")</f>
        <v/>
      </c>
      <c r="S125" s="176" t="str">
        <f t="shared" si="46"/>
        <v/>
      </c>
      <c r="T125" s="176">
        <f t="shared" si="56"/>
        <v>0</v>
      </c>
      <c r="U125" s="210" t="str">
        <f>+MID(別紙④!H24,18,1)</f>
        <v/>
      </c>
      <c r="V125" s="210" t="str">
        <f>IFERROR((VLOOKUP(U125,#REF!,2,FALSE)),"")</f>
        <v/>
      </c>
      <c r="W125" s="184" t="str">
        <f t="shared" si="47"/>
        <v/>
      </c>
      <c r="X125" s="184">
        <f t="shared" si="57"/>
        <v>0</v>
      </c>
      <c r="Y125" s="209" t="str">
        <f>+MID(別紙④!G25,18,1)</f>
        <v/>
      </c>
      <c r="Z125" s="209" t="str">
        <f>IFERROR((VLOOKUP(Y125,#REF!,2,FALSE)),"")</f>
        <v/>
      </c>
      <c r="AA125" s="176" t="str">
        <f t="shared" si="48"/>
        <v/>
      </c>
      <c r="AB125" s="176">
        <f t="shared" si="58"/>
        <v>0</v>
      </c>
      <c r="AC125" s="210" t="str">
        <f>+MID(別紙④!H25,18,1)</f>
        <v/>
      </c>
      <c r="AD125" s="210" t="str">
        <f>IFERROR((VLOOKUP(AC125,#REF!,2,FALSE)),"")</f>
        <v/>
      </c>
      <c r="AE125" s="184" t="str">
        <f t="shared" si="49"/>
        <v/>
      </c>
      <c r="AF125" s="184">
        <f t="shared" si="59"/>
        <v>0</v>
      </c>
      <c r="AG125" s="209" t="str">
        <f>+MID(別紙④!G26,18,1)</f>
        <v/>
      </c>
      <c r="AH125" s="209" t="str">
        <f>IFERROR((VLOOKUP(AG125,#REF!,2,FALSE)),"")</f>
        <v/>
      </c>
      <c r="AI125" s="176" t="str">
        <f t="shared" si="50"/>
        <v/>
      </c>
      <c r="AJ125" s="176">
        <f t="shared" si="60"/>
        <v>0</v>
      </c>
    </row>
    <row r="126" spans="1:36" ht="13.5" customHeight="1">
      <c r="A126" s="209" t="str">
        <f>+MID(別紙④!G22,19,1)</f>
        <v/>
      </c>
      <c r="B126" s="209" t="str">
        <f>IFERROR((VLOOKUP(A126,#REF!,2,FALSE)),"")</f>
        <v/>
      </c>
      <c r="C126" s="176" t="str">
        <f t="shared" si="51"/>
        <v/>
      </c>
      <c r="D126" s="176">
        <f t="shared" si="52"/>
        <v>0</v>
      </c>
      <c r="E126" s="210" t="str">
        <f>+MID(別紙④!H22,19,1)</f>
        <v/>
      </c>
      <c r="F126" s="210" t="str">
        <f>IFERROR((VLOOKUP(E126,#REF!,2,FALSE)),"")</f>
        <v/>
      </c>
      <c r="G126" s="184" t="str">
        <f t="shared" si="43"/>
        <v/>
      </c>
      <c r="H126" s="184">
        <f t="shared" si="53"/>
        <v>0</v>
      </c>
      <c r="I126" s="209" t="str">
        <f>+MID(別紙④!G23,19,1)</f>
        <v/>
      </c>
      <c r="J126" s="209" t="str">
        <f>IFERROR((VLOOKUP(I126,#REF!,2,FALSE)),"")</f>
        <v/>
      </c>
      <c r="K126" s="176" t="str">
        <f t="shared" si="44"/>
        <v/>
      </c>
      <c r="L126" s="176">
        <f t="shared" si="54"/>
        <v>0</v>
      </c>
      <c r="M126" s="210" t="str">
        <f>+MID(別紙④!H23,19,1)</f>
        <v/>
      </c>
      <c r="N126" s="210" t="str">
        <f>IFERROR((VLOOKUP(M126,#REF!,2,FALSE)),"")</f>
        <v/>
      </c>
      <c r="O126" s="184" t="str">
        <f t="shared" si="45"/>
        <v/>
      </c>
      <c r="P126" s="184">
        <f t="shared" si="55"/>
        <v>0</v>
      </c>
      <c r="Q126" s="209" t="str">
        <f>+MID(別紙④!G24,19,1)</f>
        <v/>
      </c>
      <c r="R126" s="209" t="str">
        <f>IFERROR((VLOOKUP(Q126,#REF!,2,FALSE)),"")</f>
        <v/>
      </c>
      <c r="S126" s="176" t="str">
        <f t="shared" si="46"/>
        <v/>
      </c>
      <c r="T126" s="176">
        <f t="shared" si="56"/>
        <v>0</v>
      </c>
      <c r="U126" s="210" t="str">
        <f>+MID(別紙④!H24,19,1)</f>
        <v/>
      </c>
      <c r="V126" s="210" t="str">
        <f>IFERROR((VLOOKUP(U126,#REF!,2,FALSE)),"")</f>
        <v/>
      </c>
      <c r="W126" s="184" t="str">
        <f t="shared" si="47"/>
        <v/>
      </c>
      <c r="X126" s="184">
        <f t="shared" si="57"/>
        <v>0</v>
      </c>
      <c r="Y126" s="209" t="str">
        <f>+MID(別紙④!G25,19,1)</f>
        <v/>
      </c>
      <c r="Z126" s="209" t="str">
        <f>IFERROR((VLOOKUP(Y126,#REF!,2,FALSE)),"")</f>
        <v/>
      </c>
      <c r="AA126" s="176" t="str">
        <f t="shared" si="48"/>
        <v/>
      </c>
      <c r="AB126" s="176">
        <f t="shared" si="58"/>
        <v>0</v>
      </c>
      <c r="AC126" s="210" t="str">
        <f>+MID(別紙④!H25,19,1)</f>
        <v/>
      </c>
      <c r="AD126" s="210" t="str">
        <f>IFERROR((VLOOKUP(AC126,#REF!,2,FALSE)),"")</f>
        <v/>
      </c>
      <c r="AE126" s="184" t="str">
        <f t="shared" si="49"/>
        <v/>
      </c>
      <c r="AF126" s="184">
        <f t="shared" si="59"/>
        <v>0</v>
      </c>
      <c r="AG126" s="209" t="str">
        <f>+MID(別紙④!G26,19,1)</f>
        <v/>
      </c>
      <c r="AH126" s="209" t="str">
        <f>IFERROR((VLOOKUP(AG126,#REF!,2,FALSE)),"")</f>
        <v/>
      </c>
      <c r="AI126" s="176" t="str">
        <f t="shared" si="50"/>
        <v/>
      </c>
      <c r="AJ126" s="176">
        <f t="shared" si="60"/>
        <v>0</v>
      </c>
    </row>
    <row r="127" spans="1:36" ht="13.5" customHeight="1">
      <c r="A127" s="209" t="str">
        <f>+MID(別紙④!G22,20,1)</f>
        <v/>
      </c>
      <c r="B127" s="209" t="str">
        <f>IFERROR((VLOOKUP(A127,#REF!,2,FALSE)),"")</f>
        <v/>
      </c>
      <c r="C127" s="176" t="str">
        <f t="shared" si="51"/>
        <v/>
      </c>
      <c r="D127" s="176">
        <f t="shared" si="52"/>
        <v>0</v>
      </c>
      <c r="E127" s="210" t="str">
        <f>+MID(別紙④!H22,20,1)</f>
        <v/>
      </c>
      <c r="F127" s="210" t="str">
        <f>IFERROR((VLOOKUP(E127,#REF!,2,FALSE)),"")</f>
        <v/>
      </c>
      <c r="G127" s="184" t="str">
        <f t="shared" si="43"/>
        <v/>
      </c>
      <c r="H127" s="184">
        <f t="shared" si="53"/>
        <v>0</v>
      </c>
      <c r="I127" s="209" t="str">
        <f>+MID(別紙④!G23,20,1)</f>
        <v/>
      </c>
      <c r="J127" s="209" t="str">
        <f>IFERROR((VLOOKUP(I127,#REF!,2,FALSE)),"")</f>
        <v/>
      </c>
      <c r="K127" s="176" t="str">
        <f t="shared" si="44"/>
        <v/>
      </c>
      <c r="L127" s="176">
        <f t="shared" si="54"/>
        <v>0</v>
      </c>
      <c r="M127" s="210" t="str">
        <f>+MID(別紙④!H23,20,1)</f>
        <v/>
      </c>
      <c r="N127" s="210" t="str">
        <f>IFERROR((VLOOKUP(M127,#REF!,2,FALSE)),"")</f>
        <v/>
      </c>
      <c r="O127" s="184" t="str">
        <f t="shared" si="45"/>
        <v/>
      </c>
      <c r="P127" s="184">
        <f t="shared" si="55"/>
        <v>0</v>
      </c>
      <c r="Q127" s="209" t="str">
        <f>+MID(別紙④!G24,20,1)</f>
        <v/>
      </c>
      <c r="R127" s="209" t="str">
        <f>IFERROR((VLOOKUP(Q127,#REF!,2,FALSE)),"")</f>
        <v/>
      </c>
      <c r="S127" s="176" t="str">
        <f t="shared" si="46"/>
        <v/>
      </c>
      <c r="T127" s="176">
        <f t="shared" si="56"/>
        <v>0</v>
      </c>
      <c r="U127" s="210" t="str">
        <f>+MID(別紙④!H24,20,1)</f>
        <v/>
      </c>
      <c r="V127" s="210" t="str">
        <f>IFERROR((VLOOKUP(U127,#REF!,2,FALSE)),"")</f>
        <v/>
      </c>
      <c r="W127" s="184" t="str">
        <f t="shared" si="47"/>
        <v/>
      </c>
      <c r="X127" s="184">
        <f t="shared" si="57"/>
        <v>0</v>
      </c>
      <c r="Y127" s="209" t="str">
        <f>+MID(別紙④!G25,20,1)</f>
        <v/>
      </c>
      <c r="Z127" s="209" t="str">
        <f>IFERROR((VLOOKUP(Y127,#REF!,2,FALSE)),"")</f>
        <v/>
      </c>
      <c r="AA127" s="176" t="str">
        <f t="shared" si="48"/>
        <v/>
      </c>
      <c r="AB127" s="176">
        <f t="shared" si="58"/>
        <v>0</v>
      </c>
      <c r="AC127" s="210" t="str">
        <f>+MID(別紙④!H25,20,1)</f>
        <v/>
      </c>
      <c r="AD127" s="210" t="str">
        <f>IFERROR((VLOOKUP(AC127,#REF!,2,FALSE)),"")</f>
        <v/>
      </c>
      <c r="AE127" s="184" t="str">
        <f t="shared" si="49"/>
        <v/>
      </c>
      <c r="AF127" s="184">
        <f t="shared" si="59"/>
        <v>0</v>
      </c>
      <c r="AG127" s="209" t="str">
        <f>+MID(別紙④!G26,20,1)</f>
        <v/>
      </c>
      <c r="AH127" s="209" t="str">
        <f>IFERROR((VLOOKUP(AG127,#REF!,2,FALSE)),"")</f>
        <v/>
      </c>
      <c r="AI127" s="176" t="str">
        <f t="shared" si="50"/>
        <v/>
      </c>
      <c r="AJ127" s="176">
        <f t="shared" si="60"/>
        <v>0</v>
      </c>
    </row>
    <row r="128" spans="1:36" ht="13.5" customHeight="1">
      <c r="A128" s="209" t="str">
        <f>+MID(別紙④!G22,21,1)</f>
        <v/>
      </c>
      <c r="B128" s="209" t="str">
        <f>IFERROR((VLOOKUP(A128,#REF!,2,FALSE)),"")</f>
        <v/>
      </c>
      <c r="C128" s="176" t="str">
        <f t="shared" si="51"/>
        <v/>
      </c>
      <c r="D128" s="176">
        <f t="shared" si="52"/>
        <v>0</v>
      </c>
      <c r="E128" s="210" t="str">
        <f>+MID(別紙④!H22,21,1)</f>
        <v/>
      </c>
      <c r="F128" s="210" t="str">
        <f>IFERROR((VLOOKUP(E128,#REF!,2,FALSE)),"")</f>
        <v/>
      </c>
      <c r="G128" s="184" t="str">
        <f t="shared" si="43"/>
        <v/>
      </c>
      <c r="H128" s="184">
        <f t="shared" si="53"/>
        <v>0</v>
      </c>
      <c r="I128" s="209" t="str">
        <f>+MID(別紙④!G23,21,1)</f>
        <v/>
      </c>
      <c r="J128" s="209" t="str">
        <f>IFERROR((VLOOKUP(I128,#REF!,2,FALSE)),"")</f>
        <v/>
      </c>
      <c r="K128" s="176" t="str">
        <f t="shared" si="44"/>
        <v/>
      </c>
      <c r="L128" s="176">
        <f t="shared" si="54"/>
        <v>0</v>
      </c>
      <c r="M128" s="210" t="str">
        <f>+MID(別紙④!H23,21,1)</f>
        <v/>
      </c>
      <c r="N128" s="210" t="str">
        <f>IFERROR((VLOOKUP(M128,#REF!,2,FALSE)),"")</f>
        <v/>
      </c>
      <c r="O128" s="184" t="str">
        <f t="shared" si="45"/>
        <v/>
      </c>
      <c r="P128" s="184">
        <f t="shared" si="55"/>
        <v>0</v>
      </c>
      <c r="Q128" s="209" t="str">
        <f>+MID(別紙④!G24,21,1)</f>
        <v/>
      </c>
      <c r="R128" s="209" t="str">
        <f>IFERROR((VLOOKUP(Q128,#REF!,2,FALSE)),"")</f>
        <v/>
      </c>
      <c r="S128" s="176" t="str">
        <f t="shared" si="46"/>
        <v/>
      </c>
      <c r="T128" s="176">
        <f t="shared" si="56"/>
        <v>0</v>
      </c>
      <c r="U128" s="210" t="str">
        <f>+MID(別紙④!H24,21,1)</f>
        <v/>
      </c>
      <c r="V128" s="210" t="str">
        <f>IFERROR((VLOOKUP(U128,#REF!,2,FALSE)),"")</f>
        <v/>
      </c>
      <c r="W128" s="184" t="str">
        <f t="shared" si="47"/>
        <v/>
      </c>
      <c r="X128" s="184">
        <f t="shared" si="57"/>
        <v>0</v>
      </c>
      <c r="Y128" s="209" t="str">
        <f>+MID(別紙④!G25,21,1)</f>
        <v/>
      </c>
      <c r="Z128" s="209" t="str">
        <f>IFERROR((VLOOKUP(Y128,#REF!,2,FALSE)),"")</f>
        <v/>
      </c>
      <c r="AA128" s="176" t="str">
        <f t="shared" si="48"/>
        <v/>
      </c>
      <c r="AB128" s="176">
        <f t="shared" si="58"/>
        <v>0</v>
      </c>
      <c r="AC128" s="210" t="str">
        <f>+MID(別紙④!H25,21,1)</f>
        <v/>
      </c>
      <c r="AD128" s="210" t="str">
        <f>IFERROR((VLOOKUP(AC128,#REF!,2,FALSE)),"")</f>
        <v/>
      </c>
      <c r="AE128" s="184" t="str">
        <f t="shared" si="49"/>
        <v/>
      </c>
      <c r="AF128" s="184">
        <f t="shared" si="59"/>
        <v>0</v>
      </c>
      <c r="AG128" s="209" t="str">
        <f>+MID(別紙④!G26,21,1)</f>
        <v/>
      </c>
      <c r="AH128" s="209" t="str">
        <f>IFERROR((VLOOKUP(AG128,#REF!,2,FALSE)),"")</f>
        <v/>
      </c>
      <c r="AI128" s="176" t="str">
        <f t="shared" si="50"/>
        <v/>
      </c>
      <c r="AJ128" s="176">
        <f t="shared" si="60"/>
        <v>0</v>
      </c>
    </row>
    <row r="129" spans="1:36" ht="13.5" customHeight="1">
      <c r="A129" s="209" t="str">
        <f>+MID(別紙④!G22,22,1)</f>
        <v/>
      </c>
      <c r="B129" s="209" t="str">
        <f>IFERROR((VLOOKUP(A129,#REF!,2,FALSE)),"")</f>
        <v/>
      </c>
      <c r="C129" s="176" t="str">
        <f t="shared" si="51"/>
        <v/>
      </c>
      <c r="D129" s="176">
        <f t="shared" si="52"/>
        <v>0</v>
      </c>
      <c r="E129" s="210" t="str">
        <f>+MID(別紙④!H22,22,1)</f>
        <v/>
      </c>
      <c r="F129" s="210" t="str">
        <f>IFERROR((VLOOKUP(E129,#REF!,2,FALSE)),"")</f>
        <v/>
      </c>
      <c r="G129" s="184" t="str">
        <f t="shared" si="43"/>
        <v/>
      </c>
      <c r="H129" s="184">
        <f t="shared" si="53"/>
        <v>0</v>
      </c>
      <c r="I129" s="209" t="str">
        <f>+MID(別紙④!G23,22,1)</f>
        <v/>
      </c>
      <c r="J129" s="209" t="str">
        <f>IFERROR((VLOOKUP(I129,#REF!,2,FALSE)),"")</f>
        <v/>
      </c>
      <c r="K129" s="176" t="str">
        <f t="shared" si="44"/>
        <v/>
      </c>
      <c r="L129" s="176">
        <f t="shared" si="54"/>
        <v>0</v>
      </c>
      <c r="M129" s="210" t="str">
        <f>+MID(別紙④!H23,22,1)</f>
        <v/>
      </c>
      <c r="N129" s="210" t="str">
        <f>IFERROR((VLOOKUP(M129,#REF!,2,FALSE)),"")</f>
        <v/>
      </c>
      <c r="O129" s="184" t="str">
        <f t="shared" si="45"/>
        <v/>
      </c>
      <c r="P129" s="184">
        <f t="shared" si="55"/>
        <v>0</v>
      </c>
      <c r="Q129" s="209" t="str">
        <f>+MID(別紙④!G24,22,1)</f>
        <v/>
      </c>
      <c r="R129" s="209" t="str">
        <f>IFERROR((VLOOKUP(Q129,#REF!,2,FALSE)),"")</f>
        <v/>
      </c>
      <c r="S129" s="176" t="str">
        <f t="shared" si="46"/>
        <v/>
      </c>
      <c r="T129" s="176">
        <f t="shared" si="56"/>
        <v>0</v>
      </c>
      <c r="U129" s="210" t="str">
        <f>+MID(別紙④!H24,22,1)</f>
        <v/>
      </c>
      <c r="V129" s="210" t="str">
        <f>IFERROR((VLOOKUP(U129,#REF!,2,FALSE)),"")</f>
        <v/>
      </c>
      <c r="W129" s="184" t="str">
        <f t="shared" si="47"/>
        <v/>
      </c>
      <c r="X129" s="184">
        <f t="shared" si="57"/>
        <v>0</v>
      </c>
      <c r="Y129" s="209" t="str">
        <f>+MID(別紙④!G25,22,1)</f>
        <v/>
      </c>
      <c r="Z129" s="209" t="str">
        <f>IFERROR((VLOOKUP(Y129,#REF!,2,FALSE)),"")</f>
        <v/>
      </c>
      <c r="AA129" s="176" t="str">
        <f t="shared" si="48"/>
        <v/>
      </c>
      <c r="AB129" s="176">
        <f t="shared" si="58"/>
        <v>0</v>
      </c>
      <c r="AC129" s="210" t="str">
        <f>+MID(別紙④!H25,22,1)</f>
        <v/>
      </c>
      <c r="AD129" s="210" t="str">
        <f>IFERROR((VLOOKUP(AC129,#REF!,2,FALSE)),"")</f>
        <v/>
      </c>
      <c r="AE129" s="184" t="str">
        <f t="shared" si="49"/>
        <v/>
      </c>
      <c r="AF129" s="184">
        <f t="shared" si="59"/>
        <v>0</v>
      </c>
      <c r="AG129" s="209" t="str">
        <f>+MID(別紙④!G26,22,1)</f>
        <v/>
      </c>
      <c r="AH129" s="209" t="str">
        <f>IFERROR((VLOOKUP(AG129,#REF!,2,FALSE)),"")</f>
        <v/>
      </c>
      <c r="AI129" s="176" t="str">
        <f t="shared" si="50"/>
        <v/>
      </c>
      <c r="AJ129" s="176">
        <f t="shared" si="60"/>
        <v>0</v>
      </c>
    </row>
    <row r="130" spans="1:36" ht="13.5" customHeight="1">
      <c r="A130" s="209" t="str">
        <f>+MID(別紙④!G22,23,1)</f>
        <v/>
      </c>
      <c r="B130" s="209" t="str">
        <f>IFERROR((VLOOKUP(A130,#REF!,2,FALSE)),"")</f>
        <v/>
      </c>
      <c r="C130" s="176" t="str">
        <f t="shared" si="51"/>
        <v/>
      </c>
      <c r="D130" s="176">
        <f t="shared" si="52"/>
        <v>0</v>
      </c>
      <c r="E130" s="210" t="str">
        <f>+MID(別紙④!H22,23,1)</f>
        <v/>
      </c>
      <c r="F130" s="210" t="str">
        <f>IFERROR((VLOOKUP(E130,#REF!,2,FALSE)),"")</f>
        <v/>
      </c>
      <c r="G130" s="184" t="str">
        <f t="shared" si="43"/>
        <v/>
      </c>
      <c r="H130" s="184">
        <f t="shared" si="53"/>
        <v>0</v>
      </c>
      <c r="I130" s="209" t="str">
        <f>+MID(別紙④!G23,23,1)</f>
        <v/>
      </c>
      <c r="J130" s="209" t="str">
        <f>IFERROR((VLOOKUP(I130,#REF!,2,FALSE)),"")</f>
        <v/>
      </c>
      <c r="K130" s="176" t="str">
        <f t="shared" si="44"/>
        <v/>
      </c>
      <c r="L130" s="176">
        <f t="shared" si="54"/>
        <v>0</v>
      </c>
      <c r="M130" s="210" t="str">
        <f>+MID(別紙④!H23,23,1)</f>
        <v/>
      </c>
      <c r="N130" s="210" t="str">
        <f>IFERROR((VLOOKUP(M130,#REF!,2,FALSE)),"")</f>
        <v/>
      </c>
      <c r="O130" s="184" t="str">
        <f t="shared" si="45"/>
        <v/>
      </c>
      <c r="P130" s="184">
        <f t="shared" si="55"/>
        <v>0</v>
      </c>
      <c r="Q130" s="209" t="str">
        <f>+MID(別紙④!G24,23,1)</f>
        <v/>
      </c>
      <c r="R130" s="209" t="str">
        <f>IFERROR((VLOOKUP(Q130,#REF!,2,FALSE)),"")</f>
        <v/>
      </c>
      <c r="S130" s="176" t="str">
        <f t="shared" si="46"/>
        <v/>
      </c>
      <c r="T130" s="176">
        <f t="shared" si="56"/>
        <v>0</v>
      </c>
      <c r="U130" s="210" t="str">
        <f>+MID(別紙④!H24,23,1)</f>
        <v/>
      </c>
      <c r="V130" s="210" t="str">
        <f>IFERROR((VLOOKUP(U130,#REF!,2,FALSE)),"")</f>
        <v/>
      </c>
      <c r="W130" s="184" t="str">
        <f t="shared" si="47"/>
        <v/>
      </c>
      <c r="X130" s="184">
        <f t="shared" si="57"/>
        <v>0</v>
      </c>
      <c r="Y130" s="209" t="str">
        <f>+MID(別紙④!G25,23,1)</f>
        <v/>
      </c>
      <c r="Z130" s="209" t="str">
        <f>IFERROR((VLOOKUP(Y130,#REF!,2,FALSE)),"")</f>
        <v/>
      </c>
      <c r="AA130" s="176" t="str">
        <f t="shared" si="48"/>
        <v/>
      </c>
      <c r="AB130" s="176">
        <f t="shared" si="58"/>
        <v>0</v>
      </c>
      <c r="AC130" s="210" t="str">
        <f>+MID(別紙④!H25,23,1)</f>
        <v/>
      </c>
      <c r="AD130" s="210" t="str">
        <f>IFERROR((VLOOKUP(AC130,#REF!,2,FALSE)),"")</f>
        <v/>
      </c>
      <c r="AE130" s="184" t="str">
        <f t="shared" si="49"/>
        <v/>
      </c>
      <c r="AF130" s="184">
        <f t="shared" si="59"/>
        <v>0</v>
      </c>
      <c r="AG130" s="209" t="str">
        <f>+MID(別紙④!G26,23,1)</f>
        <v/>
      </c>
      <c r="AH130" s="209" t="str">
        <f>IFERROR((VLOOKUP(AG130,#REF!,2,FALSE)),"")</f>
        <v/>
      </c>
      <c r="AI130" s="176" t="str">
        <f t="shared" si="50"/>
        <v/>
      </c>
      <c r="AJ130" s="176">
        <f t="shared" si="60"/>
        <v>0</v>
      </c>
    </row>
    <row r="131" spans="1:36" ht="13.5" customHeight="1">
      <c r="A131" s="209" t="str">
        <f>+MID(別紙④!G22,24,1)</f>
        <v/>
      </c>
      <c r="B131" s="209" t="str">
        <f>IFERROR((VLOOKUP(A131,#REF!,2,FALSE)),"")</f>
        <v/>
      </c>
      <c r="C131" s="176" t="str">
        <f t="shared" si="51"/>
        <v/>
      </c>
      <c r="D131" s="176">
        <f t="shared" si="52"/>
        <v>0</v>
      </c>
      <c r="E131" s="210" t="str">
        <f>+MID(別紙④!H22,24,1)</f>
        <v/>
      </c>
      <c r="F131" s="210" t="str">
        <f>IFERROR((VLOOKUP(E131,#REF!,2,FALSE)),"")</f>
        <v/>
      </c>
      <c r="G131" s="184" t="str">
        <f t="shared" si="43"/>
        <v/>
      </c>
      <c r="H131" s="184">
        <f t="shared" si="53"/>
        <v>0</v>
      </c>
      <c r="I131" s="209" t="str">
        <f>+MID(別紙④!G23,24,1)</f>
        <v/>
      </c>
      <c r="J131" s="209" t="str">
        <f>IFERROR((VLOOKUP(I131,#REF!,2,FALSE)),"")</f>
        <v/>
      </c>
      <c r="K131" s="176" t="str">
        <f t="shared" si="44"/>
        <v/>
      </c>
      <c r="L131" s="176">
        <f t="shared" si="54"/>
        <v>0</v>
      </c>
      <c r="M131" s="210" t="str">
        <f>+MID(別紙④!H23,24,1)</f>
        <v/>
      </c>
      <c r="N131" s="210" t="str">
        <f>IFERROR((VLOOKUP(M131,#REF!,2,FALSE)),"")</f>
        <v/>
      </c>
      <c r="O131" s="184" t="str">
        <f t="shared" si="45"/>
        <v/>
      </c>
      <c r="P131" s="184">
        <f t="shared" si="55"/>
        <v>0</v>
      </c>
      <c r="Q131" s="209" t="str">
        <f>+MID(別紙④!G24,24,1)</f>
        <v/>
      </c>
      <c r="R131" s="209" t="str">
        <f>IFERROR((VLOOKUP(Q131,#REF!,2,FALSE)),"")</f>
        <v/>
      </c>
      <c r="S131" s="176" t="str">
        <f t="shared" si="46"/>
        <v/>
      </c>
      <c r="T131" s="176">
        <f t="shared" si="56"/>
        <v>0</v>
      </c>
      <c r="U131" s="210" t="str">
        <f>+MID(別紙④!H24,24,1)</f>
        <v/>
      </c>
      <c r="V131" s="210" t="str">
        <f>IFERROR((VLOOKUP(U131,#REF!,2,FALSE)),"")</f>
        <v/>
      </c>
      <c r="W131" s="184" t="str">
        <f t="shared" si="47"/>
        <v/>
      </c>
      <c r="X131" s="184">
        <f t="shared" si="57"/>
        <v>0</v>
      </c>
      <c r="Y131" s="209" t="str">
        <f>+MID(別紙④!G25,24,1)</f>
        <v/>
      </c>
      <c r="Z131" s="209" t="str">
        <f>IFERROR((VLOOKUP(Y131,#REF!,2,FALSE)),"")</f>
        <v/>
      </c>
      <c r="AA131" s="176" t="str">
        <f t="shared" si="48"/>
        <v/>
      </c>
      <c r="AB131" s="176">
        <f t="shared" si="58"/>
        <v>0</v>
      </c>
      <c r="AC131" s="210" t="str">
        <f>+MID(別紙④!H25,24,1)</f>
        <v/>
      </c>
      <c r="AD131" s="210" t="str">
        <f>IFERROR((VLOOKUP(AC131,#REF!,2,FALSE)),"")</f>
        <v/>
      </c>
      <c r="AE131" s="184" t="str">
        <f t="shared" si="49"/>
        <v/>
      </c>
      <c r="AF131" s="184">
        <f t="shared" si="59"/>
        <v>0</v>
      </c>
      <c r="AG131" s="209" t="str">
        <f>+MID(別紙④!G26,24,1)</f>
        <v/>
      </c>
      <c r="AH131" s="209" t="str">
        <f>IFERROR((VLOOKUP(AG131,#REF!,2,FALSE)),"")</f>
        <v/>
      </c>
      <c r="AI131" s="176" t="str">
        <f t="shared" si="50"/>
        <v/>
      </c>
      <c r="AJ131" s="176">
        <f t="shared" si="60"/>
        <v>0</v>
      </c>
    </row>
    <row r="132" spans="1:36" ht="13.5" customHeight="1">
      <c r="A132" s="209" t="str">
        <f>+MID(別紙④!G22,25,1)</f>
        <v/>
      </c>
      <c r="B132" s="209" t="str">
        <f>IFERROR((VLOOKUP(A132,#REF!,2,FALSE)),"")</f>
        <v/>
      </c>
      <c r="C132" s="176" t="str">
        <f t="shared" si="51"/>
        <v/>
      </c>
      <c r="D132" s="176">
        <f t="shared" si="52"/>
        <v>0</v>
      </c>
      <c r="E132" s="210" t="str">
        <f>+MID(別紙④!H22,25,1)</f>
        <v/>
      </c>
      <c r="F132" s="210" t="str">
        <f>IFERROR((VLOOKUP(E132,#REF!,2,FALSE)),"")</f>
        <v/>
      </c>
      <c r="G132" s="184" t="str">
        <f t="shared" si="43"/>
        <v/>
      </c>
      <c r="H132" s="184">
        <f t="shared" si="53"/>
        <v>0</v>
      </c>
      <c r="I132" s="209" t="str">
        <f>+MID(別紙④!G23,25,1)</f>
        <v/>
      </c>
      <c r="J132" s="209" t="str">
        <f>IFERROR((VLOOKUP(I132,#REF!,2,FALSE)),"")</f>
        <v/>
      </c>
      <c r="K132" s="176" t="str">
        <f t="shared" si="44"/>
        <v/>
      </c>
      <c r="L132" s="176">
        <f t="shared" si="54"/>
        <v>0</v>
      </c>
      <c r="M132" s="210" t="str">
        <f>+MID(別紙④!H23,25,1)</f>
        <v/>
      </c>
      <c r="N132" s="210" t="str">
        <f>IFERROR((VLOOKUP(M132,#REF!,2,FALSE)),"")</f>
        <v/>
      </c>
      <c r="O132" s="184" t="str">
        <f t="shared" si="45"/>
        <v/>
      </c>
      <c r="P132" s="184">
        <f t="shared" si="55"/>
        <v>0</v>
      </c>
      <c r="Q132" s="209" t="str">
        <f>+MID(別紙④!G24,25,1)</f>
        <v/>
      </c>
      <c r="R132" s="209" t="str">
        <f>IFERROR((VLOOKUP(Q132,#REF!,2,FALSE)),"")</f>
        <v/>
      </c>
      <c r="S132" s="176" t="str">
        <f t="shared" si="46"/>
        <v/>
      </c>
      <c r="T132" s="176">
        <f t="shared" si="56"/>
        <v>0</v>
      </c>
      <c r="U132" s="210" t="str">
        <f>+MID(別紙④!H24,25,1)</f>
        <v/>
      </c>
      <c r="V132" s="210" t="str">
        <f>IFERROR((VLOOKUP(U132,#REF!,2,FALSE)),"")</f>
        <v/>
      </c>
      <c r="W132" s="184" t="str">
        <f t="shared" si="47"/>
        <v/>
      </c>
      <c r="X132" s="184">
        <f t="shared" si="57"/>
        <v>0</v>
      </c>
      <c r="Y132" s="209" t="str">
        <f>+MID(別紙④!G25,25,1)</f>
        <v/>
      </c>
      <c r="Z132" s="209" t="str">
        <f>IFERROR((VLOOKUP(Y132,#REF!,2,FALSE)),"")</f>
        <v/>
      </c>
      <c r="AA132" s="176" t="str">
        <f t="shared" si="48"/>
        <v/>
      </c>
      <c r="AB132" s="176">
        <f t="shared" si="58"/>
        <v>0</v>
      </c>
      <c r="AC132" s="210" t="str">
        <f>+MID(別紙④!H25,25,1)</f>
        <v/>
      </c>
      <c r="AD132" s="210" t="str">
        <f>IFERROR((VLOOKUP(AC132,#REF!,2,FALSE)),"")</f>
        <v/>
      </c>
      <c r="AE132" s="184" t="str">
        <f t="shared" si="49"/>
        <v/>
      </c>
      <c r="AF132" s="184">
        <f t="shared" si="59"/>
        <v>0</v>
      </c>
      <c r="AG132" s="209" t="str">
        <f>+MID(別紙④!G26,25,1)</f>
        <v/>
      </c>
      <c r="AH132" s="209" t="str">
        <f>IFERROR((VLOOKUP(AG132,#REF!,2,FALSE)),"")</f>
        <v/>
      </c>
      <c r="AI132" s="176" t="str">
        <f t="shared" si="50"/>
        <v/>
      </c>
      <c r="AJ132" s="176">
        <f t="shared" si="60"/>
        <v>0</v>
      </c>
    </row>
    <row r="133" spans="1:36" ht="13.5" customHeight="1">
      <c r="A133" s="209" t="str">
        <f>+MID(別紙④!G22,26,1)</f>
        <v/>
      </c>
      <c r="B133" s="209" t="str">
        <f>IFERROR((VLOOKUP(A133,#REF!,2,FALSE)),"")</f>
        <v/>
      </c>
      <c r="C133" s="176" t="str">
        <f t="shared" si="51"/>
        <v/>
      </c>
      <c r="D133" s="176">
        <f t="shared" si="52"/>
        <v>0</v>
      </c>
      <c r="E133" s="210" t="str">
        <f>+MID(別紙④!H22,26,1)</f>
        <v/>
      </c>
      <c r="F133" s="210" t="str">
        <f>IFERROR((VLOOKUP(E133,#REF!,2,FALSE)),"")</f>
        <v/>
      </c>
      <c r="G133" s="184" t="str">
        <f t="shared" si="43"/>
        <v/>
      </c>
      <c r="H133" s="184">
        <f t="shared" si="53"/>
        <v>0</v>
      </c>
      <c r="I133" s="209" t="str">
        <f>+MID(別紙④!G23,26,1)</f>
        <v/>
      </c>
      <c r="J133" s="209" t="str">
        <f>IFERROR((VLOOKUP(I133,#REF!,2,FALSE)),"")</f>
        <v/>
      </c>
      <c r="K133" s="176" t="str">
        <f t="shared" si="44"/>
        <v/>
      </c>
      <c r="L133" s="176">
        <f t="shared" si="54"/>
        <v>0</v>
      </c>
      <c r="M133" s="210" t="str">
        <f>+MID(別紙④!H23,26,1)</f>
        <v/>
      </c>
      <c r="N133" s="210" t="str">
        <f>IFERROR((VLOOKUP(M133,#REF!,2,FALSE)),"")</f>
        <v/>
      </c>
      <c r="O133" s="184" t="str">
        <f t="shared" si="45"/>
        <v/>
      </c>
      <c r="P133" s="184">
        <f t="shared" si="55"/>
        <v>0</v>
      </c>
      <c r="Q133" s="209" t="str">
        <f>+MID(別紙④!G24,26,1)</f>
        <v/>
      </c>
      <c r="R133" s="209" t="str">
        <f>IFERROR((VLOOKUP(Q133,#REF!,2,FALSE)),"")</f>
        <v/>
      </c>
      <c r="S133" s="176" t="str">
        <f t="shared" si="46"/>
        <v/>
      </c>
      <c r="T133" s="176">
        <f t="shared" si="56"/>
        <v>0</v>
      </c>
      <c r="U133" s="210" t="str">
        <f>+MID(別紙④!H24,26,1)</f>
        <v/>
      </c>
      <c r="V133" s="210" t="str">
        <f>IFERROR((VLOOKUP(U133,#REF!,2,FALSE)),"")</f>
        <v/>
      </c>
      <c r="W133" s="184" t="str">
        <f t="shared" si="47"/>
        <v/>
      </c>
      <c r="X133" s="184">
        <f t="shared" si="57"/>
        <v>0</v>
      </c>
      <c r="Y133" s="209" t="str">
        <f>+MID(別紙④!G25,26,1)</f>
        <v/>
      </c>
      <c r="Z133" s="209" t="str">
        <f>IFERROR((VLOOKUP(Y133,#REF!,2,FALSE)),"")</f>
        <v/>
      </c>
      <c r="AA133" s="176" t="str">
        <f t="shared" si="48"/>
        <v/>
      </c>
      <c r="AB133" s="176">
        <f t="shared" si="58"/>
        <v>0</v>
      </c>
      <c r="AC133" s="210" t="str">
        <f>+MID(別紙④!H25,26,1)</f>
        <v/>
      </c>
      <c r="AD133" s="210" t="str">
        <f>IFERROR((VLOOKUP(AC133,#REF!,2,FALSE)),"")</f>
        <v/>
      </c>
      <c r="AE133" s="184" t="str">
        <f t="shared" si="49"/>
        <v/>
      </c>
      <c r="AF133" s="184">
        <f t="shared" si="59"/>
        <v>0</v>
      </c>
      <c r="AG133" s="209" t="str">
        <f>+MID(別紙④!G26,26,1)</f>
        <v/>
      </c>
      <c r="AH133" s="209" t="str">
        <f>IFERROR((VLOOKUP(AG133,#REF!,2,FALSE)),"")</f>
        <v/>
      </c>
      <c r="AI133" s="176" t="str">
        <f t="shared" si="50"/>
        <v/>
      </c>
      <c r="AJ133" s="176">
        <f t="shared" si="60"/>
        <v>0</v>
      </c>
    </row>
    <row r="134" spans="1:36" ht="13.5" customHeight="1">
      <c r="A134" s="209" t="str">
        <f>+MID(別紙④!G22,27,1)</f>
        <v/>
      </c>
      <c r="B134" s="209" t="str">
        <f>IFERROR((VLOOKUP(A134,#REF!,2,FALSE)),"")</f>
        <v/>
      </c>
      <c r="C134" s="176" t="str">
        <f t="shared" si="51"/>
        <v/>
      </c>
      <c r="D134" s="176">
        <f t="shared" si="52"/>
        <v>0</v>
      </c>
      <c r="E134" s="210" t="str">
        <f>+MID(別紙④!H22,27,1)</f>
        <v/>
      </c>
      <c r="F134" s="210" t="str">
        <f>IFERROR((VLOOKUP(E134,#REF!,2,FALSE)),"")</f>
        <v/>
      </c>
      <c r="G134" s="184" t="str">
        <f t="shared" si="43"/>
        <v/>
      </c>
      <c r="H134" s="184">
        <f t="shared" si="53"/>
        <v>0</v>
      </c>
      <c r="I134" s="209" t="str">
        <f>+MID(別紙④!G23,27,1)</f>
        <v/>
      </c>
      <c r="J134" s="209" t="str">
        <f>IFERROR((VLOOKUP(I134,#REF!,2,FALSE)),"")</f>
        <v/>
      </c>
      <c r="K134" s="176" t="str">
        <f t="shared" si="44"/>
        <v/>
      </c>
      <c r="L134" s="176">
        <f t="shared" si="54"/>
        <v>0</v>
      </c>
      <c r="M134" s="210" t="str">
        <f>+MID(別紙④!H23,27,1)</f>
        <v/>
      </c>
      <c r="N134" s="210" t="str">
        <f>IFERROR((VLOOKUP(M134,#REF!,2,FALSE)),"")</f>
        <v/>
      </c>
      <c r="O134" s="184" t="str">
        <f t="shared" si="45"/>
        <v/>
      </c>
      <c r="P134" s="184">
        <f t="shared" si="55"/>
        <v>0</v>
      </c>
      <c r="Q134" s="209" t="str">
        <f>+MID(別紙④!G24,27,1)</f>
        <v/>
      </c>
      <c r="R134" s="209" t="str">
        <f>IFERROR((VLOOKUP(Q134,#REF!,2,FALSE)),"")</f>
        <v/>
      </c>
      <c r="S134" s="176" t="str">
        <f t="shared" si="46"/>
        <v/>
      </c>
      <c r="T134" s="176">
        <f t="shared" si="56"/>
        <v>0</v>
      </c>
      <c r="U134" s="210" t="str">
        <f>+MID(別紙④!H24,27,1)</f>
        <v/>
      </c>
      <c r="V134" s="210" t="str">
        <f>IFERROR((VLOOKUP(U134,#REF!,2,FALSE)),"")</f>
        <v/>
      </c>
      <c r="W134" s="184" t="str">
        <f t="shared" si="47"/>
        <v/>
      </c>
      <c r="X134" s="184">
        <f t="shared" si="57"/>
        <v>0</v>
      </c>
      <c r="Y134" s="209" t="str">
        <f>+MID(別紙④!G25,27,1)</f>
        <v/>
      </c>
      <c r="Z134" s="209" t="str">
        <f>IFERROR((VLOOKUP(Y134,#REF!,2,FALSE)),"")</f>
        <v/>
      </c>
      <c r="AA134" s="176" t="str">
        <f t="shared" si="48"/>
        <v/>
      </c>
      <c r="AB134" s="176">
        <f t="shared" si="58"/>
        <v>0</v>
      </c>
      <c r="AC134" s="210" t="str">
        <f>+MID(別紙④!H25,27,1)</f>
        <v/>
      </c>
      <c r="AD134" s="210" t="str">
        <f>IFERROR((VLOOKUP(AC134,#REF!,2,FALSE)),"")</f>
        <v/>
      </c>
      <c r="AE134" s="184" t="str">
        <f t="shared" si="49"/>
        <v/>
      </c>
      <c r="AF134" s="184">
        <f t="shared" si="59"/>
        <v>0</v>
      </c>
      <c r="AG134" s="209" t="str">
        <f>+MID(別紙④!G26,27,1)</f>
        <v/>
      </c>
      <c r="AH134" s="209" t="str">
        <f>IFERROR((VLOOKUP(AG134,#REF!,2,FALSE)),"")</f>
        <v/>
      </c>
      <c r="AI134" s="176" t="str">
        <f t="shared" si="50"/>
        <v/>
      </c>
      <c r="AJ134" s="176">
        <f t="shared" si="60"/>
        <v>0</v>
      </c>
    </row>
    <row r="135" spans="1:36" ht="13.5" customHeight="1">
      <c r="A135" s="209" t="str">
        <f>+MID(別紙④!G22,28,1)</f>
        <v/>
      </c>
      <c r="B135" s="209" t="str">
        <f>IFERROR((VLOOKUP(A135,#REF!,2,FALSE)),"")</f>
        <v/>
      </c>
      <c r="C135" s="176" t="str">
        <f t="shared" si="51"/>
        <v/>
      </c>
      <c r="D135" s="176">
        <f t="shared" si="52"/>
        <v>0</v>
      </c>
      <c r="E135" s="210" t="str">
        <f>+MID(別紙④!H22,28,1)</f>
        <v/>
      </c>
      <c r="F135" s="210" t="str">
        <f>IFERROR((VLOOKUP(E135,#REF!,2,FALSE)),"")</f>
        <v/>
      </c>
      <c r="G135" s="184" t="str">
        <f t="shared" si="43"/>
        <v/>
      </c>
      <c r="H135" s="184">
        <f t="shared" si="53"/>
        <v>0</v>
      </c>
      <c r="I135" s="209" t="str">
        <f>+MID(別紙④!G23,28,1)</f>
        <v/>
      </c>
      <c r="J135" s="209" t="str">
        <f>IFERROR((VLOOKUP(I135,#REF!,2,FALSE)),"")</f>
        <v/>
      </c>
      <c r="K135" s="176" t="str">
        <f t="shared" si="44"/>
        <v/>
      </c>
      <c r="L135" s="176">
        <f t="shared" si="54"/>
        <v>0</v>
      </c>
      <c r="M135" s="210" t="str">
        <f>+MID(別紙④!H23,28,1)</f>
        <v/>
      </c>
      <c r="N135" s="210" t="str">
        <f>IFERROR((VLOOKUP(M135,#REF!,2,FALSE)),"")</f>
        <v/>
      </c>
      <c r="O135" s="184" t="str">
        <f t="shared" si="45"/>
        <v/>
      </c>
      <c r="P135" s="184">
        <f t="shared" si="55"/>
        <v>0</v>
      </c>
      <c r="Q135" s="209" t="str">
        <f>+MID(別紙④!G24,28,1)</f>
        <v/>
      </c>
      <c r="R135" s="209" t="str">
        <f>IFERROR((VLOOKUP(Q135,#REF!,2,FALSE)),"")</f>
        <v/>
      </c>
      <c r="S135" s="176" t="str">
        <f t="shared" si="46"/>
        <v/>
      </c>
      <c r="T135" s="176">
        <f t="shared" si="56"/>
        <v>0</v>
      </c>
      <c r="U135" s="210" t="str">
        <f>+MID(別紙④!H24,28,1)</f>
        <v/>
      </c>
      <c r="V135" s="210" t="str">
        <f>IFERROR((VLOOKUP(U135,#REF!,2,FALSE)),"")</f>
        <v/>
      </c>
      <c r="W135" s="184" t="str">
        <f t="shared" si="47"/>
        <v/>
      </c>
      <c r="X135" s="184">
        <f t="shared" si="57"/>
        <v>0</v>
      </c>
      <c r="Y135" s="209" t="str">
        <f>+MID(別紙④!G25,28,1)</f>
        <v/>
      </c>
      <c r="Z135" s="209" t="str">
        <f>IFERROR((VLOOKUP(Y135,#REF!,2,FALSE)),"")</f>
        <v/>
      </c>
      <c r="AA135" s="176" t="str">
        <f t="shared" si="48"/>
        <v/>
      </c>
      <c r="AB135" s="176">
        <f t="shared" si="58"/>
        <v>0</v>
      </c>
      <c r="AC135" s="210" t="str">
        <f>+MID(別紙④!H25,28,1)</f>
        <v/>
      </c>
      <c r="AD135" s="210" t="str">
        <f>IFERROR((VLOOKUP(AC135,#REF!,2,FALSE)),"")</f>
        <v/>
      </c>
      <c r="AE135" s="184" t="str">
        <f t="shared" si="49"/>
        <v/>
      </c>
      <c r="AF135" s="184">
        <f t="shared" si="59"/>
        <v>0</v>
      </c>
      <c r="AG135" s="209" t="str">
        <f>+MID(別紙④!G26,28,1)</f>
        <v/>
      </c>
      <c r="AH135" s="209" t="str">
        <f>IFERROR((VLOOKUP(AG135,#REF!,2,FALSE)),"")</f>
        <v/>
      </c>
      <c r="AI135" s="176" t="str">
        <f t="shared" si="50"/>
        <v/>
      </c>
      <c r="AJ135" s="176">
        <f t="shared" si="60"/>
        <v>0</v>
      </c>
    </row>
    <row r="136" spans="1:36" ht="13.5" customHeight="1">
      <c r="A136" s="209" t="str">
        <f>+MID(別紙④!G22,29,1)</f>
        <v/>
      </c>
      <c r="B136" s="209" t="str">
        <f>IFERROR((VLOOKUP(A136,#REF!,2,FALSE)),"")</f>
        <v/>
      </c>
      <c r="C136" s="176" t="str">
        <f t="shared" si="51"/>
        <v/>
      </c>
      <c r="D136" s="176">
        <f t="shared" si="52"/>
        <v>0</v>
      </c>
      <c r="E136" s="210" t="str">
        <f>+MID(別紙④!H22,29,1)</f>
        <v/>
      </c>
      <c r="F136" s="210" t="str">
        <f>IFERROR((VLOOKUP(E136,#REF!,2,FALSE)),"")</f>
        <v/>
      </c>
      <c r="G136" s="184" t="str">
        <f t="shared" si="43"/>
        <v/>
      </c>
      <c r="H136" s="184">
        <f t="shared" si="53"/>
        <v>0</v>
      </c>
      <c r="I136" s="209" t="str">
        <f>+MID(別紙④!G23,29,1)</f>
        <v/>
      </c>
      <c r="J136" s="209" t="str">
        <f>IFERROR((VLOOKUP(I136,#REF!,2,FALSE)),"")</f>
        <v/>
      </c>
      <c r="K136" s="176" t="str">
        <f t="shared" si="44"/>
        <v/>
      </c>
      <c r="L136" s="176">
        <f t="shared" si="54"/>
        <v>0</v>
      </c>
      <c r="M136" s="210" t="str">
        <f>+MID(別紙④!H23,29,1)</f>
        <v/>
      </c>
      <c r="N136" s="210" t="str">
        <f>IFERROR((VLOOKUP(M136,#REF!,2,FALSE)),"")</f>
        <v/>
      </c>
      <c r="O136" s="184" t="str">
        <f t="shared" si="45"/>
        <v/>
      </c>
      <c r="P136" s="184">
        <f t="shared" si="55"/>
        <v>0</v>
      </c>
      <c r="Q136" s="209" t="str">
        <f>+MID(別紙④!G24,29,1)</f>
        <v/>
      </c>
      <c r="R136" s="209" t="str">
        <f>IFERROR((VLOOKUP(Q136,#REF!,2,FALSE)),"")</f>
        <v/>
      </c>
      <c r="S136" s="176" t="str">
        <f t="shared" si="46"/>
        <v/>
      </c>
      <c r="T136" s="176">
        <f t="shared" si="56"/>
        <v>0</v>
      </c>
      <c r="U136" s="210" t="str">
        <f>+MID(別紙④!H24,29,1)</f>
        <v/>
      </c>
      <c r="V136" s="210" t="str">
        <f>IFERROR((VLOOKUP(U136,#REF!,2,FALSE)),"")</f>
        <v/>
      </c>
      <c r="W136" s="184" t="str">
        <f t="shared" si="47"/>
        <v/>
      </c>
      <c r="X136" s="184">
        <f t="shared" si="57"/>
        <v>0</v>
      </c>
      <c r="Y136" s="209" t="str">
        <f>+MID(別紙④!G25,29,1)</f>
        <v/>
      </c>
      <c r="Z136" s="209" t="str">
        <f>IFERROR((VLOOKUP(Y136,#REF!,2,FALSE)),"")</f>
        <v/>
      </c>
      <c r="AA136" s="176" t="str">
        <f t="shared" si="48"/>
        <v/>
      </c>
      <c r="AB136" s="176">
        <f t="shared" si="58"/>
        <v>0</v>
      </c>
      <c r="AC136" s="210" t="str">
        <f>+MID(別紙④!H25,29,1)</f>
        <v/>
      </c>
      <c r="AD136" s="210" t="str">
        <f>IFERROR((VLOOKUP(AC136,#REF!,2,FALSE)),"")</f>
        <v/>
      </c>
      <c r="AE136" s="184" t="str">
        <f t="shared" si="49"/>
        <v/>
      </c>
      <c r="AF136" s="184">
        <f t="shared" si="59"/>
        <v>0</v>
      </c>
      <c r="AG136" s="209" t="str">
        <f>+MID(別紙④!G26,29,1)</f>
        <v/>
      </c>
      <c r="AH136" s="209" t="str">
        <f>IFERROR((VLOOKUP(AG136,#REF!,2,FALSE)),"")</f>
        <v/>
      </c>
      <c r="AI136" s="176" t="str">
        <f t="shared" si="50"/>
        <v/>
      </c>
      <c r="AJ136" s="176">
        <f t="shared" si="60"/>
        <v>0</v>
      </c>
    </row>
    <row r="137" spans="1:36" ht="13.5" customHeight="1">
      <c r="A137" s="209" t="str">
        <f>+MID(別紙④!G22,30,1)</f>
        <v/>
      </c>
      <c r="B137" s="209" t="str">
        <f>IFERROR((VLOOKUP(A137,#REF!,2,FALSE)),"")</f>
        <v/>
      </c>
      <c r="C137" s="176" t="str">
        <f t="shared" si="51"/>
        <v/>
      </c>
      <c r="D137" s="176">
        <f t="shared" si="52"/>
        <v>0</v>
      </c>
      <c r="E137" s="210" t="str">
        <f>+MID(別紙④!H22,30,1)</f>
        <v/>
      </c>
      <c r="F137" s="210" t="str">
        <f>IFERROR((VLOOKUP(E137,#REF!,2,FALSE)),"")</f>
        <v/>
      </c>
      <c r="G137" s="184" t="str">
        <f t="shared" si="43"/>
        <v/>
      </c>
      <c r="H137" s="184">
        <f t="shared" si="53"/>
        <v>0</v>
      </c>
      <c r="I137" s="209" t="str">
        <f>+MID(別紙④!G23,30,1)</f>
        <v/>
      </c>
      <c r="J137" s="209" t="str">
        <f>IFERROR((VLOOKUP(I137,#REF!,2,FALSE)),"")</f>
        <v/>
      </c>
      <c r="K137" s="176" t="str">
        <f t="shared" si="44"/>
        <v/>
      </c>
      <c r="L137" s="176">
        <f t="shared" si="54"/>
        <v>0</v>
      </c>
      <c r="M137" s="210" t="str">
        <f>+MID(別紙④!H23,30,1)</f>
        <v/>
      </c>
      <c r="N137" s="210" t="str">
        <f>IFERROR((VLOOKUP(M137,#REF!,2,FALSE)),"")</f>
        <v/>
      </c>
      <c r="O137" s="184" t="str">
        <f t="shared" si="45"/>
        <v/>
      </c>
      <c r="P137" s="184">
        <f t="shared" si="55"/>
        <v>0</v>
      </c>
      <c r="Q137" s="209" t="str">
        <f>+MID(別紙④!G24,30,1)</f>
        <v/>
      </c>
      <c r="R137" s="209" t="str">
        <f>IFERROR((VLOOKUP(Q137,#REF!,2,FALSE)),"")</f>
        <v/>
      </c>
      <c r="S137" s="176" t="str">
        <f t="shared" si="46"/>
        <v/>
      </c>
      <c r="T137" s="176">
        <f t="shared" si="56"/>
        <v>0</v>
      </c>
      <c r="U137" s="210" t="str">
        <f>+MID(別紙④!H24,30,1)</f>
        <v/>
      </c>
      <c r="V137" s="210" t="str">
        <f>IFERROR((VLOOKUP(U137,#REF!,2,FALSE)),"")</f>
        <v/>
      </c>
      <c r="W137" s="184" t="str">
        <f t="shared" si="47"/>
        <v/>
      </c>
      <c r="X137" s="184">
        <f t="shared" si="57"/>
        <v>0</v>
      </c>
      <c r="Y137" s="209" t="str">
        <f>+MID(別紙④!G25,30,1)</f>
        <v/>
      </c>
      <c r="Z137" s="209" t="str">
        <f>IFERROR((VLOOKUP(Y137,#REF!,2,FALSE)),"")</f>
        <v/>
      </c>
      <c r="AA137" s="176" t="str">
        <f t="shared" si="48"/>
        <v/>
      </c>
      <c r="AB137" s="176">
        <f t="shared" si="58"/>
        <v>0</v>
      </c>
      <c r="AC137" s="210" t="str">
        <f>+MID(別紙④!H25,30,1)</f>
        <v/>
      </c>
      <c r="AD137" s="210" t="str">
        <f>IFERROR((VLOOKUP(AC137,#REF!,2,FALSE)),"")</f>
        <v/>
      </c>
      <c r="AE137" s="184" t="str">
        <f t="shared" si="49"/>
        <v/>
      </c>
      <c r="AF137" s="184">
        <f t="shared" si="59"/>
        <v>0</v>
      </c>
      <c r="AG137" s="209" t="str">
        <f>+MID(別紙④!G26,30,1)</f>
        <v/>
      </c>
      <c r="AH137" s="209" t="str">
        <f>IFERROR((VLOOKUP(AG137,#REF!,2,FALSE)),"")</f>
        <v/>
      </c>
      <c r="AI137" s="176" t="str">
        <f t="shared" si="50"/>
        <v/>
      </c>
      <c r="AJ137" s="176">
        <f t="shared" si="60"/>
        <v>0</v>
      </c>
    </row>
    <row r="138" spans="1:36" ht="13.5" customHeight="1">
      <c r="A138" s="209" t="str">
        <f>+MID(別紙④!G22,31,1)</f>
        <v/>
      </c>
      <c r="B138" s="209" t="str">
        <f>IFERROR((VLOOKUP(A138,#REF!,2,FALSE)),"")</f>
        <v/>
      </c>
      <c r="C138" s="176" t="str">
        <f t="shared" si="51"/>
        <v/>
      </c>
      <c r="D138" s="176">
        <f t="shared" si="52"/>
        <v>0</v>
      </c>
      <c r="E138" s="210" t="str">
        <f>+MID(別紙④!H22,31,1)</f>
        <v/>
      </c>
      <c r="F138" s="210" t="str">
        <f>IFERROR((VLOOKUP(E138,#REF!,2,FALSE)),"")</f>
        <v/>
      </c>
      <c r="G138" s="184" t="str">
        <f t="shared" si="43"/>
        <v/>
      </c>
      <c r="H138" s="184">
        <f t="shared" si="53"/>
        <v>0</v>
      </c>
      <c r="I138" s="209" t="str">
        <f>+MID(別紙④!G23,31,1)</f>
        <v/>
      </c>
      <c r="J138" s="209" t="str">
        <f>IFERROR((VLOOKUP(I138,#REF!,2,FALSE)),"")</f>
        <v/>
      </c>
      <c r="K138" s="176" t="str">
        <f t="shared" si="44"/>
        <v/>
      </c>
      <c r="L138" s="176">
        <f t="shared" si="54"/>
        <v>0</v>
      </c>
      <c r="M138" s="210" t="str">
        <f>+MID(別紙④!H23,31,1)</f>
        <v/>
      </c>
      <c r="N138" s="210" t="str">
        <f>IFERROR((VLOOKUP(M138,#REF!,2,FALSE)),"")</f>
        <v/>
      </c>
      <c r="O138" s="184" t="str">
        <f t="shared" si="45"/>
        <v/>
      </c>
      <c r="P138" s="184">
        <f t="shared" si="55"/>
        <v>0</v>
      </c>
      <c r="Q138" s="209" t="str">
        <f>+MID(別紙④!G24,31,1)</f>
        <v/>
      </c>
      <c r="R138" s="209" t="str">
        <f>IFERROR((VLOOKUP(Q138,#REF!,2,FALSE)),"")</f>
        <v/>
      </c>
      <c r="S138" s="176" t="str">
        <f t="shared" si="46"/>
        <v/>
      </c>
      <c r="T138" s="176">
        <f t="shared" si="56"/>
        <v>0</v>
      </c>
      <c r="U138" s="210" t="str">
        <f>+MID(別紙④!H24,31,1)</f>
        <v/>
      </c>
      <c r="V138" s="210" t="str">
        <f>IFERROR((VLOOKUP(U138,#REF!,2,FALSE)),"")</f>
        <v/>
      </c>
      <c r="W138" s="184" t="str">
        <f t="shared" si="47"/>
        <v/>
      </c>
      <c r="X138" s="184">
        <f t="shared" si="57"/>
        <v>0</v>
      </c>
      <c r="Y138" s="209" t="str">
        <f>+MID(別紙④!G25,31,1)</f>
        <v/>
      </c>
      <c r="Z138" s="209" t="str">
        <f>IFERROR((VLOOKUP(Y138,#REF!,2,FALSE)),"")</f>
        <v/>
      </c>
      <c r="AA138" s="176" t="str">
        <f t="shared" si="48"/>
        <v/>
      </c>
      <c r="AB138" s="176">
        <f t="shared" si="58"/>
        <v>0</v>
      </c>
      <c r="AC138" s="210" t="str">
        <f>+MID(別紙④!H25,31,1)</f>
        <v/>
      </c>
      <c r="AD138" s="210" t="str">
        <f>IFERROR((VLOOKUP(AC138,#REF!,2,FALSE)),"")</f>
        <v/>
      </c>
      <c r="AE138" s="184" t="str">
        <f t="shared" si="49"/>
        <v/>
      </c>
      <c r="AF138" s="184">
        <f t="shared" si="59"/>
        <v>0</v>
      </c>
      <c r="AG138" s="209" t="str">
        <f>+MID(別紙④!G26,31,1)</f>
        <v/>
      </c>
      <c r="AH138" s="209" t="str">
        <f>IFERROR((VLOOKUP(AG138,#REF!,2,FALSE)),"")</f>
        <v/>
      </c>
      <c r="AI138" s="176" t="str">
        <f t="shared" si="50"/>
        <v/>
      </c>
      <c r="AJ138" s="176">
        <f t="shared" si="60"/>
        <v>0</v>
      </c>
    </row>
    <row r="139" spans="1:36" ht="13.5" customHeight="1">
      <c r="A139" s="209" t="str">
        <f>+MID(別紙④!G22,32,1)</f>
        <v/>
      </c>
      <c r="B139" s="209" t="str">
        <f>IFERROR((VLOOKUP(A139,#REF!,2,FALSE)),"")</f>
        <v/>
      </c>
      <c r="C139" s="176" t="str">
        <f t="shared" si="51"/>
        <v/>
      </c>
      <c r="D139" s="218">
        <f t="shared" si="52"/>
        <v>0</v>
      </c>
      <c r="E139" s="210" t="str">
        <f>+MID(別紙④!H22,32,1)</f>
        <v/>
      </c>
      <c r="F139" s="210" t="str">
        <f>IFERROR((VLOOKUP(E139,#REF!,2,FALSE)),"")</f>
        <v/>
      </c>
      <c r="G139" s="184" t="str">
        <f t="shared" si="43"/>
        <v/>
      </c>
      <c r="H139" s="219">
        <f t="shared" si="53"/>
        <v>0</v>
      </c>
      <c r="I139" s="209" t="str">
        <f>+MID(別紙④!G23,32,1)</f>
        <v/>
      </c>
      <c r="J139" s="209" t="str">
        <f>IFERROR((VLOOKUP(I139,#REF!,2,FALSE)),"")</f>
        <v/>
      </c>
      <c r="K139" s="176" t="str">
        <f t="shared" si="44"/>
        <v/>
      </c>
      <c r="L139" s="218">
        <f t="shared" si="54"/>
        <v>0</v>
      </c>
      <c r="M139" s="210" t="str">
        <f>+MID(別紙④!H23,32,1)</f>
        <v/>
      </c>
      <c r="N139" s="210" t="str">
        <f>IFERROR((VLOOKUP(M139,#REF!,2,FALSE)),"")</f>
        <v/>
      </c>
      <c r="O139" s="184" t="str">
        <f t="shared" si="45"/>
        <v/>
      </c>
      <c r="P139" s="219">
        <f t="shared" si="55"/>
        <v>0</v>
      </c>
      <c r="Q139" s="209" t="str">
        <f>+MID(別紙④!G24,32,1)</f>
        <v/>
      </c>
      <c r="R139" s="209" t="str">
        <f>IFERROR((VLOOKUP(Q139,#REF!,2,FALSE)),"")</f>
        <v/>
      </c>
      <c r="S139" s="176" t="str">
        <f t="shared" si="46"/>
        <v/>
      </c>
      <c r="T139" s="218">
        <f t="shared" si="56"/>
        <v>0</v>
      </c>
      <c r="U139" s="210" t="str">
        <f>+MID(別紙④!H24,32,1)</f>
        <v/>
      </c>
      <c r="V139" s="210" t="str">
        <f>IFERROR((VLOOKUP(U139,#REF!,2,FALSE)),"")</f>
        <v/>
      </c>
      <c r="W139" s="184" t="str">
        <f t="shared" si="47"/>
        <v/>
      </c>
      <c r="X139" s="219">
        <f t="shared" si="57"/>
        <v>0</v>
      </c>
      <c r="Y139" s="209" t="str">
        <f>+MID(別紙④!G25,32,1)</f>
        <v/>
      </c>
      <c r="Z139" s="209" t="str">
        <f>IFERROR((VLOOKUP(Y139,#REF!,2,FALSE)),"")</f>
        <v/>
      </c>
      <c r="AA139" s="176" t="str">
        <f t="shared" si="48"/>
        <v/>
      </c>
      <c r="AB139" s="218">
        <f t="shared" si="58"/>
        <v>0</v>
      </c>
      <c r="AC139" s="210" t="str">
        <f>+MID(別紙④!H25,32,1)</f>
        <v/>
      </c>
      <c r="AD139" s="210" t="str">
        <f>IFERROR((VLOOKUP(AC139,#REF!,2,FALSE)),"")</f>
        <v/>
      </c>
      <c r="AE139" s="184" t="str">
        <f t="shared" si="49"/>
        <v/>
      </c>
      <c r="AF139" s="219">
        <f t="shared" si="59"/>
        <v>0</v>
      </c>
      <c r="AG139" s="209" t="str">
        <f>+MID(別紙④!G26,32,1)</f>
        <v/>
      </c>
      <c r="AH139" s="209" t="str">
        <f>IFERROR((VLOOKUP(AG139,#REF!,2,FALSE)),"")</f>
        <v/>
      </c>
      <c r="AI139" s="176" t="str">
        <f t="shared" si="50"/>
        <v/>
      </c>
      <c r="AJ139" s="218">
        <f t="shared" si="60"/>
        <v>0</v>
      </c>
    </row>
    <row r="140" spans="1:36" ht="13.5" customHeight="1">
      <c r="A140" s="220"/>
      <c r="B140" s="220"/>
      <c r="D140" s="209">
        <f>SUM(D108:D139)</f>
        <v>0</v>
      </c>
      <c r="E140" s="220"/>
      <c r="F140" s="220"/>
      <c r="H140" s="209">
        <f>SUM(H108:H139)</f>
        <v>0</v>
      </c>
      <c r="I140" s="220"/>
      <c r="J140" s="220"/>
      <c r="L140" s="209">
        <f>SUM(L108:L139)</f>
        <v>0</v>
      </c>
      <c r="M140" s="220"/>
      <c r="N140" s="220"/>
      <c r="P140" s="209">
        <f>SUM(P108:P139)</f>
        <v>0</v>
      </c>
      <c r="Q140" s="220"/>
      <c r="R140" s="220"/>
      <c r="T140" s="209">
        <f>SUM(T108:T139)</f>
        <v>0</v>
      </c>
      <c r="U140" s="220"/>
      <c r="V140" s="220"/>
      <c r="X140" s="209">
        <f>SUM(X108:X139)</f>
        <v>0</v>
      </c>
      <c r="Y140" s="221"/>
      <c r="Z140" s="221"/>
      <c r="AB140" s="186">
        <f>SUM(AB108:AB139)</f>
        <v>0</v>
      </c>
      <c r="AC140" s="221"/>
      <c r="AD140" s="221"/>
      <c r="AF140" s="186">
        <f>SUM(AF108:AF139)</f>
        <v>0</v>
      </c>
      <c r="AG140" s="221"/>
      <c r="AH140" s="221"/>
      <c r="AJ140" s="186">
        <f>SUM(AJ108:AJ139)</f>
        <v>0</v>
      </c>
    </row>
    <row r="141" spans="1:36" ht="13.5" customHeight="1"/>
    <row r="142" spans="1:36" ht="13.5" customHeight="1"/>
    <row r="143" spans="1:36" ht="13.5" customHeight="1">
      <c r="A143" s="182" t="s">
        <v>958</v>
      </c>
      <c r="B143" s="182" t="s">
        <v>1023</v>
      </c>
      <c r="C143" s="182" t="s">
        <v>959</v>
      </c>
      <c r="D143" s="182" t="s">
        <v>960</v>
      </c>
      <c r="E143" s="182" t="s">
        <v>961</v>
      </c>
      <c r="F143" s="182" t="s">
        <v>962</v>
      </c>
      <c r="G143" s="182" t="s">
        <v>963</v>
      </c>
      <c r="H143" s="182" t="s">
        <v>964</v>
      </c>
      <c r="I143" s="182" t="s">
        <v>965</v>
      </c>
      <c r="J143" s="182" t="s">
        <v>966</v>
      </c>
      <c r="K143" s="182" t="s">
        <v>967</v>
      </c>
      <c r="L143" s="182" t="s">
        <v>968</v>
      </c>
      <c r="M143" s="182" t="s">
        <v>1024</v>
      </c>
      <c r="N143" s="182" t="s">
        <v>969</v>
      </c>
      <c r="O143" s="182" t="s">
        <v>970</v>
      </c>
      <c r="P143" s="182" t="s">
        <v>971</v>
      </c>
      <c r="Q143" s="182" t="s">
        <v>1025</v>
      </c>
      <c r="R143" s="182" t="s">
        <v>972</v>
      </c>
      <c r="S143" s="182" t="s">
        <v>973</v>
      </c>
      <c r="T143" s="182" t="s">
        <v>974</v>
      </c>
      <c r="U143" s="182" t="s">
        <v>975</v>
      </c>
      <c r="V143" s="182" t="s">
        <v>976</v>
      </c>
      <c r="W143" s="182" t="s">
        <v>977</v>
      </c>
      <c r="X143" s="182" t="s">
        <v>978</v>
      </c>
      <c r="Y143" s="183" t="s">
        <v>979</v>
      </c>
      <c r="Z143" s="183" t="s">
        <v>980</v>
      </c>
      <c r="AA143" s="183" t="s">
        <v>981</v>
      </c>
      <c r="AB143" s="183" t="s">
        <v>982</v>
      </c>
      <c r="AC143" s="183" t="s">
        <v>1026</v>
      </c>
      <c r="AD143" s="183" t="s">
        <v>1027</v>
      </c>
      <c r="AE143" s="183" t="s">
        <v>983</v>
      </c>
      <c r="AF143" s="183" t="s">
        <v>984</v>
      </c>
      <c r="AG143" s="183" t="s">
        <v>1028</v>
      </c>
      <c r="AH143" s="183" t="s">
        <v>985</v>
      </c>
      <c r="AI143" s="183" t="s">
        <v>986</v>
      </c>
      <c r="AJ143" s="183" t="s">
        <v>987</v>
      </c>
    </row>
    <row r="144" spans="1:36" ht="13.5" customHeight="1">
      <c r="A144" s="209" t="str">
        <f>+LEFT(別紙④!H26,1)</f>
        <v/>
      </c>
      <c r="B144" s="209" t="str">
        <f>IFERROR((VLOOKUP(A144,#REF!,2,FALSE)),"")</f>
        <v/>
      </c>
      <c r="C144" s="176" t="str">
        <f>IFERROR(CODE(A144),"")</f>
        <v/>
      </c>
      <c r="D144" s="176">
        <f>IF(C144="",0,IF(OR(AND(C144&lt;=122,C144&gt;=97),AND(C144&lt;=90,C144&gt;=65),AND(C144&lt;=57,C144&gt;=48),C144=45,C144=46,C144=64,C144=95,C144=36,C144=35),0,1))</f>
        <v>0</v>
      </c>
      <c r="E144" s="210" t="str">
        <f>+LEFT(別紙④!G26,1)</f>
        <v/>
      </c>
      <c r="F144" s="210" t="str">
        <f>IFERROR((VLOOKUP(E144,#REF!,2,FALSE)),"")</f>
        <v/>
      </c>
      <c r="G144" s="184" t="str">
        <f t="shared" ref="G144:G175" si="61">IFERROR(CODE(E144),"")</f>
        <v/>
      </c>
      <c r="H144" s="184">
        <f>IF(G144="",0,IF(OR(AND(G144&lt;=122,G144&gt;=97),AND(G144&lt;=90,G144&gt;=65),AND(G144&lt;=57,G144&gt;=48),G144=45,G144=46,G144=64,G144=95,G144=36,G144=35),0,1))</f>
        <v>0</v>
      </c>
      <c r="I144" s="209" t="str">
        <f>+LEFT(別紙④!H27,1)</f>
        <v/>
      </c>
      <c r="J144" s="209" t="str">
        <f>IFERROR((VLOOKUP(I144,#REF!,2,FALSE)),"")</f>
        <v/>
      </c>
      <c r="K144" s="176" t="str">
        <f t="shared" ref="K144:K175" si="62">IFERROR(CODE(I144),"")</f>
        <v/>
      </c>
      <c r="L144" s="176">
        <f>IF(K144="",0,IF(OR(AND(K144&lt;=122,K144&gt;=97),AND(K144&lt;=90,K144&gt;=65),AND(K144&lt;=57,K144&gt;=48),K144=45,K144=46,K144=64,K144=95,K144=36,K144=35),0,1))</f>
        <v>0</v>
      </c>
      <c r="M144" s="210" t="str">
        <f>+LEFT(別紙④!G28,1)</f>
        <v/>
      </c>
      <c r="N144" s="210" t="str">
        <f>IFERROR((VLOOKUP(M144,#REF!,2,FALSE)),"")</f>
        <v/>
      </c>
      <c r="O144" s="184" t="str">
        <f t="shared" ref="O144:O175" si="63">IFERROR(CODE(M144),"")</f>
        <v/>
      </c>
      <c r="P144" s="184">
        <f>IF(O144="",0,IF(OR(AND(O144&lt;=122,O144&gt;=97),AND(O144&lt;=90,O144&gt;=65),AND(O144&lt;=57,O144&gt;=48),O144=45,O144=46,O144=64,O144=95,O144=36,O144=35),0,1))</f>
        <v>0</v>
      </c>
      <c r="Q144" s="209" t="str">
        <f>+LEFT(別紙④!H28,1)</f>
        <v/>
      </c>
      <c r="R144" s="209" t="str">
        <f>IFERROR((VLOOKUP(Q144,#REF!,2,FALSE)),"")</f>
        <v/>
      </c>
      <c r="S144" s="176" t="str">
        <f t="shared" ref="S144:S175" si="64">IFERROR(CODE(Q144),"")</f>
        <v/>
      </c>
      <c r="T144" s="176">
        <f>IF(S144="",0,IF(OR(AND(S144&lt;=122,S144&gt;=97),AND(S144&lt;=90,S144&gt;=65),AND(S144&lt;=57,S144&gt;=48),S144=45,S144=46,S144=64,S144=95,S144=36,S144=35),0,1))</f>
        <v>0</v>
      </c>
      <c r="U144" s="210" t="str">
        <f>+LEFT(別紙④!G29,1)</f>
        <v/>
      </c>
      <c r="V144" s="210" t="str">
        <f>IFERROR((VLOOKUP(U144,#REF!,2,FALSE)),"")</f>
        <v/>
      </c>
      <c r="W144" s="184" t="str">
        <f t="shared" ref="W144:W175" si="65">IFERROR(CODE(U144),"")</f>
        <v/>
      </c>
      <c r="X144" s="184">
        <f>IF(W144="",0,IF(OR(AND(W144&lt;=122,W144&gt;=97),AND(W144&lt;=90,W144&gt;=65),AND(W144&lt;=57,W144&gt;=48),W144=45,W144=46,W144=64,W144=95,W144=36,W144=35),0,1))</f>
        <v>0</v>
      </c>
      <c r="Y144" s="209" t="str">
        <f>+LEFT(別紙④!H29,1)</f>
        <v/>
      </c>
      <c r="Z144" s="209" t="str">
        <f>IFERROR((VLOOKUP(Y144,#REF!,2,FALSE)),"")</f>
        <v/>
      </c>
      <c r="AA144" s="176" t="str">
        <f t="shared" ref="AA144:AA175" si="66">IFERROR(CODE(Y144),"")</f>
        <v/>
      </c>
      <c r="AB144" s="176">
        <f>IF(AA144="",0,IF(OR(AND(AA144&lt;=122,AA144&gt;=97),AND(AA144&lt;=90,AA144&gt;=65),AND(AA144&lt;=57,AA144&gt;=48),AA144=45,AA144=46,AA144=64,AA144=95,AA144=36,AA144=35),0,1))</f>
        <v>0</v>
      </c>
      <c r="AC144" s="210" t="str">
        <f>+LEFT(別紙④!G30,1)</f>
        <v/>
      </c>
      <c r="AD144" s="210" t="str">
        <f>IFERROR((VLOOKUP(AC144,#REF!,2,FALSE)),"")</f>
        <v/>
      </c>
      <c r="AE144" s="184" t="str">
        <f t="shared" ref="AE144:AE175" si="67">IFERROR(CODE(AC144),"")</f>
        <v/>
      </c>
      <c r="AF144" s="184">
        <f>IF(AE144="",0,IF(OR(AND(AE144&lt;=122,AE144&gt;=97),AND(AE144&lt;=90,AE144&gt;=65),AND(AE144&lt;=57,AE144&gt;=48),AE144=45,AE144=46,AE144=64,AE144=95,AE144=36,AE144=35),0,1))</f>
        <v>0</v>
      </c>
      <c r="AG144" s="209" t="str">
        <f>+LEFT(別紙④!H30,1)</f>
        <v/>
      </c>
      <c r="AH144" s="209" t="str">
        <f>IFERROR((VLOOKUP(AG144,#REF!,2,FALSE)),"")</f>
        <v/>
      </c>
      <c r="AI144" s="176" t="str">
        <f t="shared" ref="AI144:AI175" si="68">IFERROR(CODE(AG144),"")</f>
        <v/>
      </c>
      <c r="AJ144" s="176">
        <f>IF(AI144="",0,IF(OR(AND(AI144&lt;=122,AI144&gt;=97),AND(AI144&lt;=90,AI144&gt;=65),AND(AI144&lt;=57,AI144&gt;=48),AI144=45,AI144=46,AI144=64,AI144=95,AI144=36,AI144=35),0,1))</f>
        <v>0</v>
      </c>
    </row>
    <row r="145" spans="1:36" ht="13.5" customHeight="1">
      <c r="A145" s="209" t="str">
        <f>+MID(別紙④!H26,2,1)</f>
        <v/>
      </c>
      <c r="B145" s="209" t="str">
        <f>IFERROR((VLOOKUP(A145,#REF!,2,FALSE)),"")</f>
        <v/>
      </c>
      <c r="C145" s="176" t="str">
        <f t="shared" ref="C145:C175" si="69">IFERROR(CODE(A145),"")</f>
        <v/>
      </c>
      <c r="D145" s="176">
        <f t="shared" ref="D145:D175" si="70">IF(C145="",0,IF(OR(AND(C145&lt;=122,C145&gt;=97),AND(C145&lt;=90,C145&gt;=65),AND(C145&lt;=57,C145&gt;=48),C145=45,C145=46,C145=64,C145=95,C145=36,C145=35),0,1))</f>
        <v>0</v>
      </c>
      <c r="E145" s="210" t="str">
        <f>+MID(別紙④!G26,2,1)</f>
        <v/>
      </c>
      <c r="F145" s="210" t="str">
        <f>IFERROR((VLOOKUP(E145,#REF!,2,FALSE)),"")</f>
        <v/>
      </c>
      <c r="G145" s="184" t="str">
        <f t="shared" si="61"/>
        <v/>
      </c>
      <c r="H145" s="184">
        <f>IF(G145="",0,IF(OR(AND(G145&lt;=122,G145&gt;=97),AND(G145&lt;=90,G145&gt;=65),AND(G145&lt;=57,G145&gt;=48),G145=45,G145=46,G145=64,G145=95,G145=36,G145=35),0,1))</f>
        <v>0</v>
      </c>
      <c r="I145" s="209" t="str">
        <f>+MID(別紙④!H27,2,1)</f>
        <v/>
      </c>
      <c r="J145" s="209" t="str">
        <f>IFERROR((VLOOKUP(I145,#REF!,2,FALSE)),"")</f>
        <v/>
      </c>
      <c r="K145" s="176" t="str">
        <f t="shared" si="62"/>
        <v/>
      </c>
      <c r="L145" s="176">
        <f>IF(K145="",0,IF(OR(AND(K145&lt;=122,K145&gt;=97),AND(K145&lt;=90,K145&gt;=65),AND(K145&lt;=57,K145&gt;=48),K145=45,K145=46,K145=64,K145=95,K145=36,K145=35),0,1))</f>
        <v>0</v>
      </c>
      <c r="M145" s="210" t="str">
        <f>+MID(別紙④!G28,2,1)</f>
        <v/>
      </c>
      <c r="N145" s="210" t="str">
        <f>IFERROR((VLOOKUP(M145,#REF!,2,FALSE)),"")</f>
        <v/>
      </c>
      <c r="O145" s="184" t="str">
        <f t="shared" si="63"/>
        <v/>
      </c>
      <c r="P145" s="184">
        <f>IF(O145="",0,IF(OR(AND(O145&lt;=122,O145&gt;=97),AND(O145&lt;=90,O145&gt;=65),AND(O145&lt;=57,O145&gt;=48),O145=45,O145=46,O145=64,O145=95,O145=36,O145=35),0,1))</f>
        <v>0</v>
      </c>
      <c r="Q145" s="209" t="str">
        <f>+MID(別紙④!H28,2,1)</f>
        <v/>
      </c>
      <c r="R145" s="209" t="str">
        <f>IFERROR((VLOOKUP(Q145,#REF!,2,FALSE)),"")</f>
        <v/>
      </c>
      <c r="S145" s="176" t="str">
        <f t="shared" si="64"/>
        <v/>
      </c>
      <c r="T145" s="176">
        <f>IF(S145="",0,IF(OR(AND(S145&lt;=122,S145&gt;=97),AND(S145&lt;=90,S145&gt;=65),AND(S145&lt;=57,S145&gt;=48),S145=45,S145=46,S145=64,S145=95,S145=36,S145=35),0,1))</f>
        <v>0</v>
      </c>
      <c r="U145" s="210" t="str">
        <f>+MID(別紙④!G29,2,1)</f>
        <v/>
      </c>
      <c r="V145" s="210" t="str">
        <f>IFERROR((VLOOKUP(U145,#REF!,2,FALSE)),"")</f>
        <v/>
      </c>
      <c r="W145" s="184" t="str">
        <f t="shared" si="65"/>
        <v/>
      </c>
      <c r="X145" s="184">
        <f>IF(W145="",0,IF(OR(AND(W145&lt;=122,W145&gt;=97),AND(W145&lt;=90,W145&gt;=65),AND(W145&lt;=57,W145&gt;=48),W145=45,W145=46,W145=64,W145=95,W145=36,W145=35),0,1))</f>
        <v>0</v>
      </c>
      <c r="Y145" s="209" t="str">
        <f>+MID(別紙④!H29,2,1)</f>
        <v/>
      </c>
      <c r="Z145" s="209" t="str">
        <f>IFERROR((VLOOKUP(Y145,#REF!,2,FALSE)),"")</f>
        <v/>
      </c>
      <c r="AA145" s="176" t="str">
        <f t="shared" si="66"/>
        <v/>
      </c>
      <c r="AB145" s="176">
        <f>IF(AA145="",0,IF(OR(AND(AA145&lt;=122,AA145&gt;=97),AND(AA145&lt;=90,AA145&gt;=65),AND(AA145&lt;=57,AA145&gt;=48),AA145=45,AA145=46,AA145=64,AA145=95,AA145=36,AA145=35),0,1))</f>
        <v>0</v>
      </c>
      <c r="AC145" s="210" t="str">
        <f>+MID(別紙④!G30,2,1)</f>
        <v/>
      </c>
      <c r="AD145" s="210" t="str">
        <f>IFERROR((VLOOKUP(AC145,#REF!,2,FALSE)),"")</f>
        <v/>
      </c>
      <c r="AE145" s="184" t="str">
        <f t="shared" si="67"/>
        <v/>
      </c>
      <c r="AF145" s="184">
        <f>IF(AE145="",0,IF(OR(AND(AE145&lt;=122,AE145&gt;=97),AND(AE145&lt;=90,AE145&gt;=65),AND(AE145&lt;=57,AE145&gt;=48),AE145=45,AE145=46,AE145=64,AE145=95,AE145=36,AE145=35),0,1))</f>
        <v>0</v>
      </c>
      <c r="AG145" s="209" t="str">
        <f>+MID(別紙④!H30,2,1)</f>
        <v/>
      </c>
      <c r="AH145" s="209" t="str">
        <f>IFERROR((VLOOKUP(AG145,#REF!,2,FALSE)),"")</f>
        <v/>
      </c>
      <c r="AI145" s="176" t="str">
        <f t="shared" si="68"/>
        <v/>
      </c>
      <c r="AJ145" s="176">
        <f>IF(AI145="",0,IF(OR(AND(AI145&lt;=122,AI145&gt;=97),AND(AI145&lt;=90,AI145&gt;=65),AND(AI145&lt;=57,AI145&gt;=48),AI145=45,AI145=46,AI145=64,AI145=95,AI145=36,AI145=35),0,1))</f>
        <v>0</v>
      </c>
    </row>
    <row r="146" spans="1:36" ht="13.5" customHeight="1">
      <c r="A146" s="209" t="str">
        <f>+MID(別紙④!H26,3,1)</f>
        <v/>
      </c>
      <c r="B146" s="209" t="str">
        <f>IFERROR((VLOOKUP(A146,#REF!,2,FALSE)),"")</f>
        <v/>
      </c>
      <c r="C146" s="176" t="str">
        <f t="shared" si="69"/>
        <v/>
      </c>
      <c r="D146" s="176">
        <f t="shared" si="70"/>
        <v>0</v>
      </c>
      <c r="E146" s="210" t="str">
        <f>+MID(別紙④!G26,3,1)</f>
        <v/>
      </c>
      <c r="F146" s="210" t="str">
        <f>IFERROR((VLOOKUP(E146,#REF!,2,FALSE)),"")</f>
        <v/>
      </c>
      <c r="G146" s="184" t="str">
        <f t="shared" si="61"/>
        <v/>
      </c>
      <c r="H146" s="184">
        <f t="shared" ref="H146:H175" si="71">IF(G146="",0,IF(OR(AND(G146&lt;=122,G146&gt;=97),AND(G146&lt;=90,G146&gt;=65),AND(G146&lt;=57,G146&gt;=48),G146=45,G146=46,G146=64,G146=95,G146=36,G146=35),0,1))</f>
        <v>0</v>
      </c>
      <c r="I146" s="209" t="str">
        <f>+MID(別紙④!H27,3,1)</f>
        <v/>
      </c>
      <c r="J146" s="209" t="str">
        <f>IFERROR((VLOOKUP(I146,#REF!,2,FALSE)),"")</f>
        <v/>
      </c>
      <c r="K146" s="176" t="str">
        <f t="shared" si="62"/>
        <v/>
      </c>
      <c r="L146" s="176">
        <f t="shared" ref="L146:L175" si="72">IF(K146="",0,IF(OR(AND(K146&lt;=122,K146&gt;=97),AND(K146&lt;=90,K146&gt;=65),AND(K146&lt;=57,K146&gt;=48),K146=45,K146=46,K146=64,K146=95,K146=36,K146=35),0,1))</f>
        <v>0</v>
      </c>
      <c r="M146" s="210" t="str">
        <f>+MID(別紙④!G28,3,1)</f>
        <v/>
      </c>
      <c r="N146" s="210" t="str">
        <f>IFERROR((VLOOKUP(M146,#REF!,2,FALSE)),"")</f>
        <v/>
      </c>
      <c r="O146" s="184" t="str">
        <f t="shared" si="63"/>
        <v/>
      </c>
      <c r="P146" s="184">
        <f t="shared" ref="P146:P175" si="73">IF(O146="",0,IF(OR(AND(O146&lt;=122,O146&gt;=97),AND(O146&lt;=90,O146&gt;=65),AND(O146&lt;=57,O146&gt;=48),O146=45,O146=46,O146=64,O146=95,O146=36,O146=35),0,1))</f>
        <v>0</v>
      </c>
      <c r="Q146" s="209" t="str">
        <f>+MID(別紙④!H28,3,1)</f>
        <v/>
      </c>
      <c r="R146" s="209" t="str">
        <f>IFERROR((VLOOKUP(Q146,#REF!,2,FALSE)),"")</f>
        <v/>
      </c>
      <c r="S146" s="176" t="str">
        <f t="shared" si="64"/>
        <v/>
      </c>
      <c r="T146" s="176">
        <f t="shared" ref="T146:T175" si="74">IF(S146="",0,IF(OR(AND(S146&lt;=122,S146&gt;=97),AND(S146&lt;=90,S146&gt;=65),AND(S146&lt;=57,S146&gt;=48),S146=45,S146=46,S146=64,S146=95,S146=36,S146=35),0,1))</f>
        <v>0</v>
      </c>
      <c r="U146" s="210" t="str">
        <f>+MID(別紙④!G29,3,1)</f>
        <v/>
      </c>
      <c r="V146" s="210" t="str">
        <f>IFERROR((VLOOKUP(U146,#REF!,2,FALSE)),"")</f>
        <v/>
      </c>
      <c r="W146" s="184" t="str">
        <f t="shared" si="65"/>
        <v/>
      </c>
      <c r="X146" s="184">
        <f t="shared" ref="X146:X175" si="75">IF(W146="",0,IF(OR(AND(W146&lt;=122,W146&gt;=97),AND(W146&lt;=90,W146&gt;=65),AND(W146&lt;=57,W146&gt;=48),W146=45,W146=46,W146=64,W146=95,W146=36,W146=35),0,1))</f>
        <v>0</v>
      </c>
      <c r="Y146" s="209" t="str">
        <f>+MID(別紙④!H29,3,1)</f>
        <v/>
      </c>
      <c r="Z146" s="209" t="str">
        <f>IFERROR((VLOOKUP(Y146,#REF!,2,FALSE)),"")</f>
        <v/>
      </c>
      <c r="AA146" s="176" t="str">
        <f t="shared" si="66"/>
        <v/>
      </c>
      <c r="AB146" s="176">
        <f t="shared" ref="AB146:AB175" si="76">IF(AA146="",0,IF(OR(AND(AA146&lt;=122,AA146&gt;=97),AND(AA146&lt;=90,AA146&gt;=65),AND(AA146&lt;=57,AA146&gt;=48),AA146=45,AA146=46,AA146=64,AA146=95,AA146=36,AA146=35),0,1))</f>
        <v>0</v>
      </c>
      <c r="AC146" s="210" t="str">
        <f>+MID(別紙④!G30,3,1)</f>
        <v/>
      </c>
      <c r="AD146" s="210" t="str">
        <f>IFERROR((VLOOKUP(AC146,#REF!,2,FALSE)),"")</f>
        <v/>
      </c>
      <c r="AE146" s="184" t="str">
        <f t="shared" si="67"/>
        <v/>
      </c>
      <c r="AF146" s="184">
        <f t="shared" ref="AF146:AF175" si="77">IF(AE146="",0,IF(OR(AND(AE146&lt;=122,AE146&gt;=97),AND(AE146&lt;=90,AE146&gt;=65),AND(AE146&lt;=57,AE146&gt;=48),AE146=45,AE146=46,AE146=64,AE146=95,AE146=36,AE146=35),0,1))</f>
        <v>0</v>
      </c>
      <c r="AG146" s="209" t="str">
        <f>+MID(別紙④!H30,3,1)</f>
        <v/>
      </c>
      <c r="AH146" s="209" t="str">
        <f>IFERROR((VLOOKUP(AG146,#REF!,2,FALSE)),"")</f>
        <v/>
      </c>
      <c r="AI146" s="176" t="str">
        <f t="shared" si="68"/>
        <v/>
      </c>
      <c r="AJ146" s="176">
        <f t="shared" ref="AJ146:AJ175" si="78">IF(AI146="",0,IF(OR(AND(AI146&lt;=122,AI146&gt;=97),AND(AI146&lt;=90,AI146&gt;=65),AND(AI146&lt;=57,AI146&gt;=48),AI146=45,AI146=46,AI146=64,AI146=95,AI146=36,AI146=35),0,1))</f>
        <v>0</v>
      </c>
    </row>
    <row r="147" spans="1:36" ht="13.5" customHeight="1">
      <c r="A147" s="209" t="str">
        <f>+MID(別紙④!H26,4,1)</f>
        <v/>
      </c>
      <c r="B147" s="209" t="str">
        <f>IFERROR((VLOOKUP(A147,#REF!,2,FALSE)),"")</f>
        <v/>
      </c>
      <c r="C147" s="176" t="str">
        <f t="shared" si="69"/>
        <v/>
      </c>
      <c r="D147" s="176">
        <f t="shared" si="70"/>
        <v>0</v>
      </c>
      <c r="E147" s="210" t="str">
        <f>+MID(別紙④!G26,4,1)</f>
        <v/>
      </c>
      <c r="F147" s="210" t="str">
        <f>IFERROR((VLOOKUP(E147,#REF!,2,FALSE)),"")</f>
        <v/>
      </c>
      <c r="G147" s="184" t="str">
        <f t="shared" si="61"/>
        <v/>
      </c>
      <c r="H147" s="184">
        <f t="shared" si="71"/>
        <v>0</v>
      </c>
      <c r="I147" s="209" t="str">
        <f>+MID(別紙④!H27,4,1)</f>
        <v/>
      </c>
      <c r="J147" s="209" t="str">
        <f>IFERROR((VLOOKUP(I147,#REF!,2,FALSE)),"")</f>
        <v/>
      </c>
      <c r="K147" s="176" t="str">
        <f t="shared" si="62"/>
        <v/>
      </c>
      <c r="L147" s="176">
        <f t="shared" si="72"/>
        <v>0</v>
      </c>
      <c r="M147" s="210" t="str">
        <f>+MID(別紙④!G28,4,1)</f>
        <v/>
      </c>
      <c r="N147" s="210" t="str">
        <f>IFERROR((VLOOKUP(M147,#REF!,2,FALSE)),"")</f>
        <v/>
      </c>
      <c r="O147" s="184" t="str">
        <f t="shared" si="63"/>
        <v/>
      </c>
      <c r="P147" s="184">
        <f t="shared" si="73"/>
        <v>0</v>
      </c>
      <c r="Q147" s="209" t="str">
        <f>+MID(別紙④!H28,4,1)</f>
        <v/>
      </c>
      <c r="R147" s="209" t="str">
        <f>IFERROR((VLOOKUP(Q147,#REF!,2,FALSE)),"")</f>
        <v/>
      </c>
      <c r="S147" s="176" t="str">
        <f t="shared" si="64"/>
        <v/>
      </c>
      <c r="T147" s="176">
        <f t="shared" si="74"/>
        <v>0</v>
      </c>
      <c r="U147" s="210" t="str">
        <f>+MID(別紙④!G29,4,1)</f>
        <v/>
      </c>
      <c r="V147" s="210" t="str">
        <f>IFERROR((VLOOKUP(U147,#REF!,2,FALSE)),"")</f>
        <v/>
      </c>
      <c r="W147" s="184" t="str">
        <f t="shared" si="65"/>
        <v/>
      </c>
      <c r="X147" s="184">
        <f t="shared" si="75"/>
        <v>0</v>
      </c>
      <c r="Y147" s="209" t="str">
        <f>+MID(別紙④!H29,4,1)</f>
        <v/>
      </c>
      <c r="Z147" s="209" t="str">
        <f>IFERROR((VLOOKUP(Y147,#REF!,2,FALSE)),"")</f>
        <v/>
      </c>
      <c r="AA147" s="176" t="str">
        <f t="shared" si="66"/>
        <v/>
      </c>
      <c r="AB147" s="176">
        <f t="shared" si="76"/>
        <v>0</v>
      </c>
      <c r="AC147" s="210" t="str">
        <f>+MID(別紙④!G30,4,1)</f>
        <v/>
      </c>
      <c r="AD147" s="210" t="str">
        <f>IFERROR((VLOOKUP(AC147,#REF!,2,FALSE)),"")</f>
        <v/>
      </c>
      <c r="AE147" s="184" t="str">
        <f t="shared" si="67"/>
        <v/>
      </c>
      <c r="AF147" s="184">
        <f t="shared" si="77"/>
        <v>0</v>
      </c>
      <c r="AG147" s="209" t="str">
        <f>+MID(別紙④!H30,4,1)</f>
        <v/>
      </c>
      <c r="AH147" s="209" t="str">
        <f>IFERROR((VLOOKUP(AG147,#REF!,2,FALSE)),"")</f>
        <v/>
      </c>
      <c r="AI147" s="176" t="str">
        <f t="shared" si="68"/>
        <v/>
      </c>
      <c r="AJ147" s="176">
        <f t="shared" si="78"/>
        <v>0</v>
      </c>
    </row>
    <row r="148" spans="1:36" ht="13.5" customHeight="1">
      <c r="A148" s="209" t="str">
        <f>+MID(別紙④!H26,5,1)</f>
        <v/>
      </c>
      <c r="B148" s="209" t="str">
        <f>IFERROR((VLOOKUP(A148,#REF!,2,FALSE)),"")</f>
        <v/>
      </c>
      <c r="C148" s="176" t="str">
        <f t="shared" si="69"/>
        <v/>
      </c>
      <c r="D148" s="176">
        <f t="shared" si="70"/>
        <v>0</v>
      </c>
      <c r="E148" s="210" t="str">
        <f>+MID(別紙④!G26,5,1)</f>
        <v/>
      </c>
      <c r="F148" s="210" t="str">
        <f>IFERROR((VLOOKUP(E148,#REF!,2,FALSE)),"")</f>
        <v/>
      </c>
      <c r="G148" s="184" t="str">
        <f t="shared" si="61"/>
        <v/>
      </c>
      <c r="H148" s="184">
        <f t="shared" si="71"/>
        <v>0</v>
      </c>
      <c r="I148" s="209" t="str">
        <f>+MID(別紙④!H27,5,1)</f>
        <v/>
      </c>
      <c r="J148" s="209" t="str">
        <f>IFERROR((VLOOKUP(I148,#REF!,2,FALSE)),"")</f>
        <v/>
      </c>
      <c r="K148" s="176" t="str">
        <f t="shared" si="62"/>
        <v/>
      </c>
      <c r="L148" s="176">
        <f t="shared" si="72"/>
        <v>0</v>
      </c>
      <c r="M148" s="210" t="str">
        <f>+MID(別紙④!G28,5,1)</f>
        <v/>
      </c>
      <c r="N148" s="210" t="str">
        <f>IFERROR((VLOOKUP(M148,#REF!,2,FALSE)),"")</f>
        <v/>
      </c>
      <c r="O148" s="184" t="str">
        <f t="shared" si="63"/>
        <v/>
      </c>
      <c r="P148" s="184">
        <f t="shared" si="73"/>
        <v>0</v>
      </c>
      <c r="Q148" s="209" t="str">
        <f>+MID(別紙④!H28,5,1)</f>
        <v/>
      </c>
      <c r="R148" s="209" t="str">
        <f>IFERROR((VLOOKUP(Q148,#REF!,2,FALSE)),"")</f>
        <v/>
      </c>
      <c r="S148" s="176" t="str">
        <f t="shared" si="64"/>
        <v/>
      </c>
      <c r="T148" s="176">
        <f t="shared" si="74"/>
        <v>0</v>
      </c>
      <c r="U148" s="210" t="str">
        <f>+MID(別紙④!G29,5,1)</f>
        <v/>
      </c>
      <c r="V148" s="210" t="str">
        <f>IFERROR((VLOOKUP(U148,#REF!,2,FALSE)),"")</f>
        <v/>
      </c>
      <c r="W148" s="184" t="str">
        <f t="shared" si="65"/>
        <v/>
      </c>
      <c r="X148" s="184">
        <f t="shared" si="75"/>
        <v>0</v>
      </c>
      <c r="Y148" s="209" t="str">
        <f>+MID(別紙④!H29,5,1)</f>
        <v/>
      </c>
      <c r="Z148" s="209" t="str">
        <f>IFERROR((VLOOKUP(Y148,#REF!,2,FALSE)),"")</f>
        <v/>
      </c>
      <c r="AA148" s="176" t="str">
        <f t="shared" si="66"/>
        <v/>
      </c>
      <c r="AB148" s="176">
        <f t="shared" si="76"/>
        <v>0</v>
      </c>
      <c r="AC148" s="210" t="str">
        <f>+MID(別紙④!G30,5,1)</f>
        <v/>
      </c>
      <c r="AD148" s="210" t="str">
        <f>IFERROR((VLOOKUP(AC148,#REF!,2,FALSE)),"")</f>
        <v/>
      </c>
      <c r="AE148" s="184" t="str">
        <f t="shared" si="67"/>
        <v/>
      </c>
      <c r="AF148" s="184">
        <f t="shared" si="77"/>
        <v>0</v>
      </c>
      <c r="AG148" s="209" t="str">
        <f>+MID(別紙④!H30,5,1)</f>
        <v/>
      </c>
      <c r="AH148" s="209" t="str">
        <f>IFERROR((VLOOKUP(AG148,#REF!,2,FALSE)),"")</f>
        <v/>
      </c>
      <c r="AI148" s="176" t="str">
        <f t="shared" si="68"/>
        <v/>
      </c>
      <c r="AJ148" s="176">
        <f t="shared" si="78"/>
        <v>0</v>
      </c>
    </row>
    <row r="149" spans="1:36" ht="13.5" customHeight="1">
      <c r="A149" s="209" t="str">
        <f>+MID(別紙④!H26,6,1)</f>
        <v/>
      </c>
      <c r="B149" s="209" t="str">
        <f>IFERROR((VLOOKUP(A149,#REF!,2,FALSE)),"")</f>
        <v/>
      </c>
      <c r="C149" s="176" t="str">
        <f t="shared" si="69"/>
        <v/>
      </c>
      <c r="D149" s="176">
        <f t="shared" si="70"/>
        <v>0</v>
      </c>
      <c r="E149" s="210" t="str">
        <f>+MID(別紙④!G26,6,1)</f>
        <v/>
      </c>
      <c r="F149" s="210" t="str">
        <f>IFERROR((VLOOKUP(E149,#REF!,2,FALSE)),"")</f>
        <v/>
      </c>
      <c r="G149" s="184" t="str">
        <f t="shared" si="61"/>
        <v/>
      </c>
      <c r="H149" s="184">
        <f t="shared" si="71"/>
        <v>0</v>
      </c>
      <c r="I149" s="209" t="str">
        <f>+MID(別紙④!H27,6,1)</f>
        <v/>
      </c>
      <c r="J149" s="209" t="str">
        <f>IFERROR((VLOOKUP(I149,#REF!,2,FALSE)),"")</f>
        <v/>
      </c>
      <c r="K149" s="176" t="str">
        <f t="shared" si="62"/>
        <v/>
      </c>
      <c r="L149" s="176">
        <f t="shared" si="72"/>
        <v>0</v>
      </c>
      <c r="M149" s="210" t="str">
        <f>+MID(別紙④!G28,6,1)</f>
        <v/>
      </c>
      <c r="N149" s="210" t="str">
        <f>IFERROR((VLOOKUP(M149,#REF!,2,FALSE)),"")</f>
        <v/>
      </c>
      <c r="O149" s="184" t="str">
        <f t="shared" si="63"/>
        <v/>
      </c>
      <c r="P149" s="184">
        <f t="shared" si="73"/>
        <v>0</v>
      </c>
      <c r="Q149" s="209" t="str">
        <f>+MID(別紙④!H28,6,1)</f>
        <v/>
      </c>
      <c r="R149" s="209" t="str">
        <f>IFERROR((VLOOKUP(Q149,#REF!,2,FALSE)),"")</f>
        <v/>
      </c>
      <c r="S149" s="176" t="str">
        <f t="shared" si="64"/>
        <v/>
      </c>
      <c r="T149" s="176">
        <f t="shared" si="74"/>
        <v>0</v>
      </c>
      <c r="U149" s="210" t="str">
        <f>+MID(別紙④!G29,6,1)</f>
        <v/>
      </c>
      <c r="V149" s="210" t="str">
        <f>IFERROR((VLOOKUP(U149,#REF!,2,FALSE)),"")</f>
        <v/>
      </c>
      <c r="W149" s="184" t="str">
        <f t="shared" si="65"/>
        <v/>
      </c>
      <c r="X149" s="184">
        <f t="shared" si="75"/>
        <v>0</v>
      </c>
      <c r="Y149" s="209" t="str">
        <f>+MID(別紙④!H29,6,1)</f>
        <v/>
      </c>
      <c r="Z149" s="209" t="str">
        <f>IFERROR((VLOOKUP(Y149,#REF!,2,FALSE)),"")</f>
        <v/>
      </c>
      <c r="AA149" s="176" t="str">
        <f t="shared" si="66"/>
        <v/>
      </c>
      <c r="AB149" s="176">
        <f t="shared" si="76"/>
        <v>0</v>
      </c>
      <c r="AC149" s="210" t="str">
        <f>+MID(別紙④!G30,6,1)</f>
        <v/>
      </c>
      <c r="AD149" s="210" t="str">
        <f>IFERROR((VLOOKUP(AC149,#REF!,2,FALSE)),"")</f>
        <v/>
      </c>
      <c r="AE149" s="184" t="str">
        <f t="shared" si="67"/>
        <v/>
      </c>
      <c r="AF149" s="184">
        <f t="shared" si="77"/>
        <v>0</v>
      </c>
      <c r="AG149" s="209" t="str">
        <f>+MID(別紙④!H30,6,1)</f>
        <v/>
      </c>
      <c r="AH149" s="209" t="str">
        <f>IFERROR((VLOOKUP(AG149,#REF!,2,FALSE)),"")</f>
        <v/>
      </c>
      <c r="AI149" s="176" t="str">
        <f t="shared" si="68"/>
        <v/>
      </c>
      <c r="AJ149" s="176">
        <f t="shared" si="78"/>
        <v>0</v>
      </c>
    </row>
    <row r="150" spans="1:36" ht="13.5" customHeight="1">
      <c r="A150" s="209" t="str">
        <f>+MID(別紙④!H26,7,1)</f>
        <v/>
      </c>
      <c r="B150" s="209" t="str">
        <f>IFERROR((VLOOKUP(A150,#REF!,2,FALSE)),"")</f>
        <v/>
      </c>
      <c r="C150" s="176" t="str">
        <f t="shared" si="69"/>
        <v/>
      </c>
      <c r="D150" s="176">
        <f t="shared" si="70"/>
        <v>0</v>
      </c>
      <c r="E150" s="210" t="str">
        <f>+MID(別紙④!G26,7,1)</f>
        <v/>
      </c>
      <c r="F150" s="210" t="str">
        <f>IFERROR((VLOOKUP(E150,#REF!,2,FALSE)),"")</f>
        <v/>
      </c>
      <c r="G150" s="184" t="str">
        <f t="shared" si="61"/>
        <v/>
      </c>
      <c r="H150" s="184">
        <f t="shared" si="71"/>
        <v>0</v>
      </c>
      <c r="I150" s="209" t="str">
        <f>+MID(別紙④!H27,7,1)</f>
        <v/>
      </c>
      <c r="J150" s="209" t="str">
        <f>IFERROR((VLOOKUP(I150,#REF!,2,FALSE)),"")</f>
        <v/>
      </c>
      <c r="K150" s="176" t="str">
        <f t="shared" si="62"/>
        <v/>
      </c>
      <c r="L150" s="176">
        <f t="shared" si="72"/>
        <v>0</v>
      </c>
      <c r="M150" s="210" t="str">
        <f>+MID(別紙④!G28,7,1)</f>
        <v/>
      </c>
      <c r="N150" s="210" t="str">
        <f>IFERROR((VLOOKUP(M150,#REF!,2,FALSE)),"")</f>
        <v/>
      </c>
      <c r="O150" s="184" t="str">
        <f t="shared" si="63"/>
        <v/>
      </c>
      <c r="P150" s="184">
        <f t="shared" si="73"/>
        <v>0</v>
      </c>
      <c r="Q150" s="209" t="str">
        <f>+MID(別紙④!H28,7,1)</f>
        <v/>
      </c>
      <c r="R150" s="209" t="str">
        <f>IFERROR((VLOOKUP(Q150,#REF!,2,FALSE)),"")</f>
        <v/>
      </c>
      <c r="S150" s="176" t="str">
        <f t="shared" si="64"/>
        <v/>
      </c>
      <c r="T150" s="176">
        <f t="shared" si="74"/>
        <v>0</v>
      </c>
      <c r="U150" s="210" t="str">
        <f>+MID(別紙④!G29,7,1)</f>
        <v/>
      </c>
      <c r="V150" s="210" t="str">
        <f>IFERROR((VLOOKUP(U150,#REF!,2,FALSE)),"")</f>
        <v/>
      </c>
      <c r="W150" s="184" t="str">
        <f t="shared" si="65"/>
        <v/>
      </c>
      <c r="X150" s="184">
        <f t="shared" si="75"/>
        <v>0</v>
      </c>
      <c r="Y150" s="209" t="str">
        <f>+MID(別紙④!H29,7,1)</f>
        <v/>
      </c>
      <c r="Z150" s="209" t="str">
        <f>IFERROR((VLOOKUP(Y150,#REF!,2,FALSE)),"")</f>
        <v/>
      </c>
      <c r="AA150" s="176" t="str">
        <f t="shared" si="66"/>
        <v/>
      </c>
      <c r="AB150" s="176">
        <f t="shared" si="76"/>
        <v>0</v>
      </c>
      <c r="AC150" s="210" t="str">
        <f>+MID(別紙④!G30,7,1)</f>
        <v/>
      </c>
      <c r="AD150" s="210" t="str">
        <f>IFERROR((VLOOKUP(AC150,#REF!,2,FALSE)),"")</f>
        <v/>
      </c>
      <c r="AE150" s="184" t="str">
        <f t="shared" si="67"/>
        <v/>
      </c>
      <c r="AF150" s="184">
        <f t="shared" si="77"/>
        <v>0</v>
      </c>
      <c r="AG150" s="209" t="str">
        <f>+MID(別紙④!H30,7,1)</f>
        <v/>
      </c>
      <c r="AH150" s="209" t="str">
        <f>IFERROR((VLOOKUP(AG150,#REF!,2,FALSE)),"")</f>
        <v/>
      </c>
      <c r="AI150" s="176" t="str">
        <f t="shared" si="68"/>
        <v/>
      </c>
      <c r="AJ150" s="176">
        <f t="shared" si="78"/>
        <v>0</v>
      </c>
    </row>
    <row r="151" spans="1:36" ht="13.5" customHeight="1">
      <c r="A151" s="209" t="str">
        <f>+MID(別紙④!H26,8,1)</f>
        <v/>
      </c>
      <c r="B151" s="209" t="str">
        <f>IFERROR((VLOOKUP(A151,#REF!,2,FALSE)),"")</f>
        <v/>
      </c>
      <c r="C151" s="176" t="str">
        <f t="shared" si="69"/>
        <v/>
      </c>
      <c r="D151" s="176">
        <f t="shared" si="70"/>
        <v>0</v>
      </c>
      <c r="E151" s="210" t="str">
        <f>+MID(別紙④!G26,8,1)</f>
        <v/>
      </c>
      <c r="F151" s="210" t="str">
        <f>IFERROR((VLOOKUP(E151,#REF!,2,FALSE)),"")</f>
        <v/>
      </c>
      <c r="G151" s="184" t="str">
        <f t="shared" si="61"/>
        <v/>
      </c>
      <c r="H151" s="184">
        <f t="shared" si="71"/>
        <v>0</v>
      </c>
      <c r="I151" s="209" t="str">
        <f>+MID(別紙④!H27,8,1)</f>
        <v/>
      </c>
      <c r="J151" s="209" t="str">
        <f>IFERROR((VLOOKUP(I151,#REF!,2,FALSE)),"")</f>
        <v/>
      </c>
      <c r="K151" s="176" t="str">
        <f t="shared" si="62"/>
        <v/>
      </c>
      <c r="L151" s="176">
        <f t="shared" si="72"/>
        <v>0</v>
      </c>
      <c r="M151" s="210" t="str">
        <f>+MID(別紙④!G28,8,1)</f>
        <v/>
      </c>
      <c r="N151" s="210" t="str">
        <f>IFERROR((VLOOKUP(M151,#REF!,2,FALSE)),"")</f>
        <v/>
      </c>
      <c r="O151" s="184" t="str">
        <f t="shared" si="63"/>
        <v/>
      </c>
      <c r="P151" s="184">
        <f t="shared" si="73"/>
        <v>0</v>
      </c>
      <c r="Q151" s="209" t="str">
        <f>+MID(別紙④!H28,8,1)</f>
        <v/>
      </c>
      <c r="R151" s="209" t="str">
        <f>IFERROR((VLOOKUP(Q151,#REF!,2,FALSE)),"")</f>
        <v/>
      </c>
      <c r="S151" s="176" t="str">
        <f t="shared" si="64"/>
        <v/>
      </c>
      <c r="T151" s="176">
        <f t="shared" si="74"/>
        <v>0</v>
      </c>
      <c r="U151" s="210" t="str">
        <f>+MID(別紙④!G29,8,1)</f>
        <v/>
      </c>
      <c r="V151" s="210" t="str">
        <f>IFERROR((VLOOKUP(U151,#REF!,2,FALSE)),"")</f>
        <v/>
      </c>
      <c r="W151" s="184" t="str">
        <f t="shared" si="65"/>
        <v/>
      </c>
      <c r="X151" s="184">
        <f t="shared" si="75"/>
        <v>0</v>
      </c>
      <c r="Y151" s="209" t="str">
        <f>+MID(別紙④!H30,8,1)</f>
        <v/>
      </c>
      <c r="Z151" s="209" t="str">
        <f>IFERROR((VLOOKUP(Y151,#REF!,2,FALSE)),"")</f>
        <v/>
      </c>
      <c r="AA151" s="176" t="str">
        <f t="shared" si="66"/>
        <v/>
      </c>
      <c r="AB151" s="176">
        <f t="shared" si="76"/>
        <v>0</v>
      </c>
      <c r="AC151" s="210" t="str">
        <f>+MID(別紙④!G30,8,1)</f>
        <v/>
      </c>
      <c r="AD151" s="210" t="str">
        <f>IFERROR((VLOOKUP(AC151,#REF!,2,FALSE)),"")</f>
        <v/>
      </c>
      <c r="AE151" s="184" t="str">
        <f t="shared" si="67"/>
        <v/>
      </c>
      <c r="AF151" s="184">
        <f t="shared" si="77"/>
        <v>0</v>
      </c>
      <c r="AG151" s="209" t="str">
        <f>+MID(別紙④!H30,8,1)</f>
        <v/>
      </c>
      <c r="AH151" s="209" t="str">
        <f>IFERROR((VLOOKUP(AG151,#REF!,2,FALSE)),"")</f>
        <v/>
      </c>
      <c r="AI151" s="176" t="str">
        <f t="shared" si="68"/>
        <v/>
      </c>
      <c r="AJ151" s="176">
        <f t="shared" si="78"/>
        <v>0</v>
      </c>
    </row>
    <row r="152" spans="1:36" ht="13.5" customHeight="1">
      <c r="A152" s="209" t="str">
        <f>+MID(別紙④!H26,9,1)</f>
        <v/>
      </c>
      <c r="B152" s="209" t="str">
        <f>IFERROR((VLOOKUP(A152,#REF!,2,FALSE)),"")</f>
        <v/>
      </c>
      <c r="C152" s="176" t="str">
        <f t="shared" si="69"/>
        <v/>
      </c>
      <c r="D152" s="176">
        <f t="shared" si="70"/>
        <v>0</v>
      </c>
      <c r="E152" s="210" t="str">
        <f>+MID(別紙④!G26,9,1)</f>
        <v/>
      </c>
      <c r="F152" s="210" t="str">
        <f>IFERROR((VLOOKUP(E152,#REF!,2,FALSE)),"")</f>
        <v/>
      </c>
      <c r="G152" s="184" t="str">
        <f t="shared" si="61"/>
        <v/>
      </c>
      <c r="H152" s="184">
        <f t="shared" si="71"/>
        <v>0</v>
      </c>
      <c r="I152" s="209" t="str">
        <f>+MID(別紙④!H27,9,1)</f>
        <v/>
      </c>
      <c r="J152" s="209" t="str">
        <f>IFERROR((VLOOKUP(I152,#REF!,2,FALSE)),"")</f>
        <v/>
      </c>
      <c r="K152" s="176" t="str">
        <f t="shared" si="62"/>
        <v/>
      </c>
      <c r="L152" s="176">
        <f t="shared" si="72"/>
        <v>0</v>
      </c>
      <c r="M152" s="210" t="str">
        <f>+MID(別紙④!G28,9,1)</f>
        <v/>
      </c>
      <c r="N152" s="210" t="str">
        <f>IFERROR((VLOOKUP(M152,#REF!,2,FALSE)),"")</f>
        <v/>
      </c>
      <c r="O152" s="184" t="str">
        <f t="shared" si="63"/>
        <v/>
      </c>
      <c r="P152" s="184">
        <f t="shared" si="73"/>
        <v>0</v>
      </c>
      <c r="Q152" s="209" t="str">
        <f>+MID(別紙④!H28,9,1)</f>
        <v/>
      </c>
      <c r="R152" s="209" t="str">
        <f>IFERROR((VLOOKUP(Q152,#REF!,2,FALSE)),"")</f>
        <v/>
      </c>
      <c r="S152" s="176" t="str">
        <f t="shared" si="64"/>
        <v/>
      </c>
      <c r="T152" s="176">
        <f t="shared" si="74"/>
        <v>0</v>
      </c>
      <c r="U152" s="210" t="str">
        <f>+MID(別紙④!G29,9,1)</f>
        <v/>
      </c>
      <c r="V152" s="210" t="str">
        <f>IFERROR((VLOOKUP(U152,#REF!,2,FALSE)),"")</f>
        <v/>
      </c>
      <c r="W152" s="184" t="str">
        <f t="shared" si="65"/>
        <v/>
      </c>
      <c r="X152" s="184">
        <f t="shared" si="75"/>
        <v>0</v>
      </c>
      <c r="Y152" s="209" t="str">
        <f>+MID(別紙④!H30,9,1)</f>
        <v/>
      </c>
      <c r="Z152" s="209" t="str">
        <f>IFERROR((VLOOKUP(Y152,#REF!,2,FALSE)),"")</f>
        <v/>
      </c>
      <c r="AA152" s="176" t="str">
        <f t="shared" si="66"/>
        <v/>
      </c>
      <c r="AB152" s="176">
        <f t="shared" si="76"/>
        <v>0</v>
      </c>
      <c r="AC152" s="210" t="str">
        <f>+MID(別紙④!G30,9,1)</f>
        <v/>
      </c>
      <c r="AD152" s="210" t="str">
        <f>IFERROR((VLOOKUP(AC152,#REF!,2,FALSE)),"")</f>
        <v/>
      </c>
      <c r="AE152" s="184" t="str">
        <f t="shared" si="67"/>
        <v/>
      </c>
      <c r="AF152" s="184">
        <f t="shared" si="77"/>
        <v>0</v>
      </c>
      <c r="AG152" s="209" t="str">
        <f>+MID(別紙④!H30,9,1)</f>
        <v/>
      </c>
      <c r="AH152" s="209" t="str">
        <f>IFERROR((VLOOKUP(AG152,#REF!,2,FALSE)),"")</f>
        <v/>
      </c>
      <c r="AI152" s="176" t="str">
        <f t="shared" si="68"/>
        <v/>
      </c>
      <c r="AJ152" s="176">
        <f t="shared" si="78"/>
        <v>0</v>
      </c>
    </row>
    <row r="153" spans="1:36" ht="13.5" customHeight="1">
      <c r="A153" s="209" t="str">
        <f>+MID(別紙④!H26,10,1)</f>
        <v/>
      </c>
      <c r="B153" s="209" t="str">
        <f>IFERROR((VLOOKUP(A153,#REF!,2,FALSE)),"")</f>
        <v/>
      </c>
      <c r="C153" s="176" t="str">
        <f t="shared" si="69"/>
        <v/>
      </c>
      <c r="D153" s="176">
        <f t="shared" si="70"/>
        <v>0</v>
      </c>
      <c r="E153" s="210" t="str">
        <f>+MID(別紙④!G26,10,1)</f>
        <v/>
      </c>
      <c r="F153" s="210" t="str">
        <f>IFERROR((VLOOKUP(E153,#REF!,2,FALSE)),"")</f>
        <v/>
      </c>
      <c r="G153" s="184" t="str">
        <f t="shared" si="61"/>
        <v/>
      </c>
      <c r="H153" s="184">
        <f t="shared" si="71"/>
        <v>0</v>
      </c>
      <c r="I153" s="209" t="str">
        <f>+MID(別紙④!H27,10,1)</f>
        <v/>
      </c>
      <c r="J153" s="209" t="str">
        <f>IFERROR((VLOOKUP(I153,#REF!,2,FALSE)),"")</f>
        <v/>
      </c>
      <c r="K153" s="176" t="str">
        <f t="shared" si="62"/>
        <v/>
      </c>
      <c r="L153" s="176">
        <f t="shared" si="72"/>
        <v>0</v>
      </c>
      <c r="M153" s="210" t="str">
        <f>+MID(別紙④!G28,10,1)</f>
        <v/>
      </c>
      <c r="N153" s="210" t="str">
        <f>IFERROR((VLOOKUP(M153,#REF!,2,FALSE)),"")</f>
        <v/>
      </c>
      <c r="O153" s="184" t="str">
        <f t="shared" si="63"/>
        <v/>
      </c>
      <c r="P153" s="184">
        <f t="shared" si="73"/>
        <v>0</v>
      </c>
      <c r="Q153" s="209" t="str">
        <f>+MID(別紙④!H28,10,1)</f>
        <v/>
      </c>
      <c r="R153" s="209" t="str">
        <f>IFERROR((VLOOKUP(Q153,#REF!,2,FALSE)),"")</f>
        <v/>
      </c>
      <c r="S153" s="176" t="str">
        <f t="shared" si="64"/>
        <v/>
      </c>
      <c r="T153" s="176">
        <f t="shared" si="74"/>
        <v>0</v>
      </c>
      <c r="U153" s="210" t="str">
        <f>+MID(別紙④!G29,10,1)</f>
        <v/>
      </c>
      <c r="V153" s="210" t="str">
        <f>IFERROR((VLOOKUP(U153,#REF!,2,FALSE)),"")</f>
        <v/>
      </c>
      <c r="W153" s="184" t="str">
        <f t="shared" si="65"/>
        <v/>
      </c>
      <c r="X153" s="184">
        <f t="shared" si="75"/>
        <v>0</v>
      </c>
      <c r="Y153" s="209" t="str">
        <f>+MID(別紙④!H30,10,1)</f>
        <v/>
      </c>
      <c r="Z153" s="209" t="str">
        <f>IFERROR((VLOOKUP(Y153,#REF!,2,FALSE)),"")</f>
        <v/>
      </c>
      <c r="AA153" s="176" t="str">
        <f t="shared" si="66"/>
        <v/>
      </c>
      <c r="AB153" s="176">
        <f t="shared" si="76"/>
        <v>0</v>
      </c>
      <c r="AC153" s="210" t="str">
        <f>+MID(別紙④!G30,10,1)</f>
        <v/>
      </c>
      <c r="AD153" s="210" t="str">
        <f>IFERROR((VLOOKUP(AC153,#REF!,2,FALSE)),"")</f>
        <v/>
      </c>
      <c r="AE153" s="184" t="str">
        <f t="shared" si="67"/>
        <v/>
      </c>
      <c r="AF153" s="184">
        <f t="shared" si="77"/>
        <v>0</v>
      </c>
      <c r="AG153" s="209" t="str">
        <f>+MID(別紙④!H30,10,1)</f>
        <v/>
      </c>
      <c r="AH153" s="209" t="str">
        <f>IFERROR((VLOOKUP(AG153,#REF!,2,FALSE)),"")</f>
        <v/>
      </c>
      <c r="AI153" s="176" t="str">
        <f t="shared" si="68"/>
        <v/>
      </c>
      <c r="AJ153" s="176">
        <f t="shared" si="78"/>
        <v>0</v>
      </c>
    </row>
    <row r="154" spans="1:36" ht="13.5" customHeight="1">
      <c r="A154" s="209" t="str">
        <f>+MID(別紙④!H26,11,1)</f>
        <v/>
      </c>
      <c r="B154" s="209" t="str">
        <f>IFERROR((VLOOKUP(A154,#REF!,2,FALSE)),"")</f>
        <v/>
      </c>
      <c r="C154" s="176" t="str">
        <f t="shared" si="69"/>
        <v/>
      </c>
      <c r="D154" s="176">
        <f t="shared" si="70"/>
        <v>0</v>
      </c>
      <c r="E154" s="210" t="str">
        <f>+MID(別紙④!G26,11,1)</f>
        <v/>
      </c>
      <c r="F154" s="210" t="str">
        <f>IFERROR((VLOOKUP(E154,#REF!,2,FALSE)),"")</f>
        <v/>
      </c>
      <c r="G154" s="184" t="str">
        <f t="shared" si="61"/>
        <v/>
      </c>
      <c r="H154" s="184">
        <f t="shared" si="71"/>
        <v>0</v>
      </c>
      <c r="I154" s="209" t="str">
        <f>+MID(別紙④!H27,11,1)</f>
        <v/>
      </c>
      <c r="J154" s="209" t="str">
        <f>IFERROR((VLOOKUP(I154,#REF!,2,FALSE)),"")</f>
        <v/>
      </c>
      <c r="K154" s="176" t="str">
        <f t="shared" si="62"/>
        <v/>
      </c>
      <c r="L154" s="176">
        <f t="shared" si="72"/>
        <v>0</v>
      </c>
      <c r="M154" s="210" t="str">
        <f>+MID(別紙④!G28,11,1)</f>
        <v/>
      </c>
      <c r="N154" s="210" t="str">
        <f>IFERROR((VLOOKUP(M154,#REF!,2,FALSE)),"")</f>
        <v/>
      </c>
      <c r="O154" s="184" t="str">
        <f t="shared" si="63"/>
        <v/>
      </c>
      <c r="P154" s="184">
        <f t="shared" si="73"/>
        <v>0</v>
      </c>
      <c r="Q154" s="209" t="str">
        <f>+MID(別紙④!H28,11,1)</f>
        <v/>
      </c>
      <c r="R154" s="209" t="str">
        <f>IFERROR((VLOOKUP(Q154,#REF!,2,FALSE)),"")</f>
        <v/>
      </c>
      <c r="S154" s="176" t="str">
        <f t="shared" si="64"/>
        <v/>
      </c>
      <c r="T154" s="176">
        <f t="shared" si="74"/>
        <v>0</v>
      </c>
      <c r="U154" s="210" t="str">
        <f>+MID(別紙④!G29,11,1)</f>
        <v/>
      </c>
      <c r="V154" s="210" t="str">
        <f>IFERROR((VLOOKUP(U154,#REF!,2,FALSE)),"")</f>
        <v/>
      </c>
      <c r="W154" s="184" t="str">
        <f t="shared" si="65"/>
        <v/>
      </c>
      <c r="X154" s="184">
        <f t="shared" si="75"/>
        <v>0</v>
      </c>
      <c r="Y154" s="209" t="str">
        <f>+MID(別紙④!H30,11,1)</f>
        <v/>
      </c>
      <c r="Z154" s="209" t="str">
        <f>IFERROR((VLOOKUP(Y154,#REF!,2,FALSE)),"")</f>
        <v/>
      </c>
      <c r="AA154" s="176" t="str">
        <f t="shared" si="66"/>
        <v/>
      </c>
      <c r="AB154" s="176">
        <f t="shared" si="76"/>
        <v>0</v>
      </c>
      <c r="AC154" s="210" t="str">
        <f>+MID(別紙④!G30,11,1)</f>
        <v/>
      </c>
      <c r="AD154" s="210" t="str">
        <f>IFERROR((VLOOKUP(AC154,#REF!,2,FALSE)),"")</f>
        <v/>
      </c>
      <c r="AE154" s="184" t="str">
        <f t="shared" si="67"/>
        <v/>
      </c>
      <c r="AF154" s="184">
        <f t="shared" si="77"/>
        <v>0</v>
      </c>
      <c r="AG154" s="209" t="str">
        <f>+MID(別紙④!H30,11,1)</f>
        <v/>
      </c>
      <c r="AH154" s="209" t="str">
        <f>IFERROR((VLOOKUP(AG154,#REF!,2,FALSE)),"")</f>
        <v/>
      </c>
      <c r="AI154" s="176" t="str">
        <f t="shared" si="68"/>
        <v/>
      </c>
      <c r="AJ154" s="176">
        <f t="shared" si="78"/>
        <v>0</v>
      </c>
    </row>
    <row r="155" spans="1:36" ht="13.5" customHeight="1">
      <c r="A155" s="209" t="str">
        <f>+MID(別紙④!H26,12,1)</f>
        <v/>
      </c>
      <c r="B155" s="209" t="str">
        <f>IFERROR((VLOOKUP(A155,#REF!,2,FALSE)),"")</f>
        <v/>
      </c>
      <c r="C155" s="176" t="str">
        <f t="shared" si="69"/>
        <v/>
      </c>
      <c r="D155" s="176">
        <f t="shared" si="70"/>
        <v>0</v>
      </c>
      <c r="E155" s="210" t="str">
        <f>+MID(別紙④!G26,12,1)</f>
        <v/>
      </c>
      <c r="F155" s="210" t="str">
        <f>IFERROR((VLOOKUP(E155,#REF!,2,FALSE)),"")</f>
        <v/>
      </c>
      <c r="G155" s="184" t="str">
        <f t="shared" si="61"/>
        <v/>
      </c>
      <c r="H155" s="184">
        <f t="shared" si="71"/>
        <v>0</v>
      </c>
      <c r="I155" s="209" t="str">
        <f>+MID(別紙④!H27,12,1)</f>
        <v/>
      </c>
      <c r="J155" s="209" t="str">
        <f>IFERROR((VLOOKUP(I155,#REF!,2,FALSE)),"")</f>
        <v/>
      </c>
      <c r="K155" s="176" t="str">
        <f t="shared" si="62"/>
        <v/>
      </c>
      <c r="L155" s="176">
        <f t="shared" si="72"/>
        <v>0</v>
      </c>
      <c r="M155" s="210" t="str">
        <f>+MID(別紙④!G28,12,1)</f>
        <v/>
      </c>
      <c r="N155" s="210" t="str">
        <f>IFERROR((VLOOKUP(M155,#REF!,2,FALSE)),"")</f>
        <v/>
      </c>
      <c r="O155" s="184" t="str">
        <f t="shared" si="63"/>
        <v/>
      </c>
      <c r="P155" s="184">
        <f t="shared" si="73"/>
        <v>0</v>
      </c>
      <c r="Q155" s="209" t="str">
        <f>+MID(別紙④!H28,12,1)</f>
        <v/>
      </c>
      <c r="R155" s="209" t="str">
        <f>IFERROR((VLOOKUP(Q155,#REF!,2,FALSE)),"")</f>
        <v/>
      </c>
      <c r="S155" s="176" t="str">
        <f t="shared" si="64"/>
        <v/>
      </c>
      <c r="T155" s="176">
        <f t="shared" si="74"/>
        <v>0</v>
      </c>
      <c r="U155" s="210" t="str">
        <f>+MID(別紙④!G29,12,1)</f>
        <v/>
      </c>
      <c r="V155" s="210" t="str">
        <f>IFERROR((VLOOKUP(U155,#REF!,2,FALSE)),"")</f>
        <v/>
      </c>
      <c r="W155" s="184" t="str">
        <f t="shared" si="65"/>
        <v/>
      </c>
      <c r="X155" s="184">
        <f t="shared" si="75"/>
        <v>0</v>
      </c>
      <c r="Y155" s="209" t="str">
        <f>+MID(別紙④!H30,12,1)</f>
        <v/>
      </c>
      <c r="Z155" s="209" t="str">
        <f>IFERROR((VLOOKUP(Y155,#REF!,2,FALSE)),"")</f>
        <v/>
      </c>
      <c r="AA155" s="176" t="str">
        <f t="shared" si="66"/>
        <v/>
      </c>
      <c r="AB155" s="176">
        <f t="shared" si="76"/>
        <v>0</v>
      </c>
      <c r="AC155" s="210" t="str">
        <f>+MID(別紙④!G30,12,1)</f>
        <v/>
      </c>
      <c r="AD155" s="210" t="str">
        <f>IFERROR((VLOOKUP(AC155,#REF!,2,FALSE)),"")</f>
        <v/>
      </c>
      <c r="AE155" s="184" t="str">
        <f t="shared" si="67"/>
        <v/>
      </c>
      <c r="AF155" s="184">
        <f t="shared" si="77"/>
        <v>0</v>
      </c>
      <c r="AG155" s="209" t="str">
        <f>+MID(別紙④!H30,12,1)</f>
        <v/>
      </c>
      <c r="AH155" s="209" t="str">
        <f>IFERROR((VLOOKUP(AG155,#REF!,2,FALSE)),"")</f>
        <v/>
      </c>
      <c r="AI155" s="176" t="str">
        <f t="shared" si="68"/>
        <v/>
      </c>
      <c r="AJ155" s="176">
        <f t="shared" si="78"/>
        <v>0</v>
      </c>
    </row>
    <row r="156" spans="1:36" ht="13.5" customHeight="1">
      <c r="A156" s="209" t="str">
        <f>+MID(別紙④!H26,13,1)</f>
        <v/>
      </c>
      <c r="B156" s="209" t="str">
        <f>IFERROR((VLOOKUP(A156,#REF!,2,FALSE)),"")</f>
        <v/>
      </c>
      <c r="C156" s="176" t="str">
        <f t="shared" si="69"/>
        <v/>
      </c>
      <c r="D156" s="176">
        <f t="shared" si="70"/>
        <v>0</v>
      </c>
      <c r="E156" s="210" t="str">
        <f>+MID(別紙④!G26,13,1)</f>
        <v/>
      </c>
      <c r="F156" s="210" t="str">
        <f>IFERROR((VLOOKUP(E156,#REF!,2,FALSE)),"")</f>
        <v/>
      </c>
      <c r="G156" s="184" t="str">
        <f t="shared" si="61"/>
        <v/>
      </c>
      <c r="H156" s="184">
        <f t="shared" si="71"/>
        <v>0</v>
      </c>
      <c r="I156" s="209" t="str">
        <f>+MID(別紙④!H27,13,1)</f>
        <v/>
      </c>
      <c r="J156" s="209" t="str">
        <f>IFERROR((VLOOKUP(I156,#REF!,2,FALSE)),"")</f>
        <v/>
      </c>
      <c r="K156" s="176" t="str">
        <f t="shared" si="62"/>
        <v/>
      </c>
      <c r="L156" s="176">
        <f t="shared" si="72"/>
        <v>0</v>
      </c>
      <c r="M156" s="210" t="str">
        <f>+MID(別紙④!G28,13,1)</f>
        <v/>
      </c>
      <c r="N156" s="210" t="str">
        <f>IFERROR((VLOOKUP(M156,#REF!,2,FALSE)),"")</f>
        <v/>
      </c>
      <c r="O156" s="184" t="str">
        <f t="shared" si="63"/>
        <v/>
      </c>
      <c r="P156" s="184">
        <f t="shared" si="73"/>
        <v>0</v>
      </c>
      <c r="Q156" s="209" t="str">
        <f>+MID(別紙④!H28,13,1)</f>
        <v/>
      </c>
      <c r="R156" s="209" t="str">
        <f>IFERROR((VLOOKUP(Q156,#REF!,2,FALSE)),"")</f>
        <v/>
      </c>
      <c r="S156" s="176" t="str">
        <f t="shared" si="64"/>
        <v/>
      </c>
      <c r="T156" s="176">
        <f t="shared" si="74"/>
        <v>0</v>
      </c>
      <c r="U156" s="210" t="str">
        <f>+MID(別紙④!G29,13,1)</f>
        <v/>
      </c>
      <c r="V156" s="210" t="str">
        <f>IFERROR((VLOOKUP(U156,#REF!,2,FALSE)),"")</f>
        <v/>
      </c>
      <c r="W156" s="184" t="str">
        <f t="shared" si="65"/>
        <v/>
      </c>
      <c r="X156" s="184">
        <f t="shared" si="75"/>
        <v>0</v>
      </c>
      <c r="Y156" s="209" t="str">
        <f>+MID(別紙④!H30,13,1)</f>
        <v/>
      </c>
      <c r="Z156" s="209" t="str">
        <f>IFERROR((VLOOKUP(Y156,#REF!,2,FALSE)),"")</f>
        <v/>
      </c>
      <c r="AA156" s="176" t="str">
        <f t="shared" si="66"/>
        <v/>
      </c>
      <c r="AB156" s="176">
        <f t="shared" si="76"/>
        <v>0</v>
      </c>
      <c r="AC156" s="210" t="str">
        <f>+MID(別紙④!G30,13,1)</f>
        <v/>
      </c>
      <c r="AD156" s="210" t="str">
        <f>IFERROR((VLOOKUP(AC156,#REF!,2,FALSE)),"")</f>
        <v/>
      </c>
      <c r="AE156" s="184" t="str">
        <f t="shared" si="67"/>
        <v/>
      </c>
      <c r="AF156" s="184">
        <f t="shared" si="77"/>
        <v>0</v>
      </c>
      <c r="AG156" s="209" t="str">
        <f>+MID(別紙④!H30,13,1)</f>
        <v/>
      </c>
      <c r="AH156" s="209" t="str">
        <f>IFERROR((VLOOKUP(AG156,#REF!,2,FALSE)),"")</f>
        <v/>
      </c>
      <c r="AI156" s="176" t="str">
        <f t="shared" si="68"/>
        <v/>
      </c>
      <c r="AJ156" s="176">
        <f t="shared" si="78"/>
        <v>0</v>
      </c>
    </row>
    <row r="157" spans="1:36" ht="13.5" customHeight="1">
      <c r="A157" s="209" t="str">
        <f>+MID(別紙④!H26,14,1)</f>
        <v/>
      </c>
      <c r="B157" s="209" t="str">
        <f>IFERROR((VLOOKUP(A157,#REF!,2,FALSE)),"")</f>
        <v/>
      </c>
      <c r="C157" s="176" t="str">
        <f t="shared" si="69"/>
        <v/>
      </c>
      <c r="D157" s="176">
        <f t="shared" si="70"/>
        <v>0</v>
      </c>
      <c r="E157" s="210" t="str">
        <f>+MID(別紙④!G26,14,1)</f>
        <v/>
      </c>
      <c r="F157" s="210" t="str">
        <f>IFERROR((VLOOKUP(E157,#REF!,2,FALSE)),"")</f>
        <v/>
      </c>
      <c r="G157" s="184" t="str">
        <f t="shared" si="61"/>
        <v/>
      </c>
      <c r="H157" s="184">
        <f t="shared" si="71"/>
        <v>0</v>
      </c>
      <c r="I157" s="209" t="str">
        <f>+MID(別紙④!H27,14,1)</f>
        <v/>
      </c>
      <c r="J157" s="209" t="str">
        <f>IFERROR((VLOOKUP(I157,#REF!,2,FALSE)),"")</f>
        <v/>
      </c>
      <c r="K157" s="176" t="str">
        <f t="shared" si="62"/>
        <v/>
      </c>
      <c r="L157" s="176">
        <f t="shared" si="72"/>
        <v>0</v>
      </c>
      <c r="M157" s="210" t="str">
        <f>+MID(別紙④!G28,14,1)</f>
        <v/>
      </c>
      <c r="N157" s="210" t="str">
        <f>IFERROR((VLOOKUP(M157,#REF!,2,FALSE)),"")</f>
        <v/>
      </c>
      <c r="O157" s="184" t="str">
        <f t="shared" si="63"/>
        <v/>
      </c>
      <c r="P157" s="184">
        <f t="shared" si="73"/>
        <v>0</v>
      </c>
      <c r="Q157" s="209" t="str">
        <f>+MID(別紙④!H28,14,1)</f>
        <v/>
      </c>
      <c r="R157" s="209" t="str">
        <f>IFERROR((VLOOKUP(Q157,#REF!,2,FALSE)),"")</f>
        <v/>
      </c>
      <c r="S157" s="176" t="str">
        <f t="shared" si="64"/>
        <v/>
      </c>
      <c r="T157" s="176">
        <f t="shared" si="74"/>
        <v>0</v>
      </c>
      <c r="U157" s="210" t="str">
        <f>+MID(別紙④!G29,14,1)</f>
        <v/>
      </c>
      <c r="V157" s="210" t="str">
        <f>IFERROR((VLOOKUP(U157,#REF!,2,FALSE)),"")</f>
        <v/>
      </c>
      <c r="W157" s="184" t="str">
        <f t="shared" si="65"/>
        <v/>
      </c>
      <c r="X157" s="184">
        <f t="shared" si="75"/>
        <v>0</v>
      </c>
      <c r="Y157" s="209" t="str">
        <f>+MID(別紙④!H30,14,1)</f>
        <v/>
      </c>
      <c r="Z157" s="209" t="str">
        <f>IFERROR((VLOOKUP(Y157,#REF!,2,FALSE)),"")</f>
        <v/>
      </c>
      <c r="AA157" s="176" t="str">
        <f t="shared" si="66"/>
        <v/>
      </c>
      <c r="AB157" s="176">
        <f t="shared" si="76"/>
        <v>0</v>
      </c>
      <c r="AC157" s="210" t="str">
        <f>+MID(別紙④!G30,14,1)</f>
        <v/>
      </c>
      <c r="AD157" s="210" t="str">
        <f>IFERROR((VLOOKUP(AC157,#REF!,2,FALSE)),"")</f>
        <v/>
      </c>
      <c r="AE157" s="184" t="str">
        <f t="shared" si="67"/>
        <v/>
      </c>
      <c r="AF157" s="184">
        <f t="shared" si="77"/>
        <v>0</v>
      </c>
      <c r="AG157" s="209" t="str">
        <f>+MID(別紙④!H30,14,1)</f>
        <v/>
      </c>
      <c r="AH157" s="209" t="str">
        <f>IFERROR((VLOOKUP(AG157,#REF!,2,FALSE)),"")</f>
        <v/>
      </c>
      <c r="AI157" s="176" t="str">
        <f t="shared" si="68"/>
        <v/>
      </c>
      <c r="AJ157" s="176">
        <f t="shared" si="78"/>
        <v>0</v>
      </c>
    </row>
    <row r="158" spans="1:36" ht="13.5" customHeight="1">
      <c r="A158" s="209" t="str">
        <f>+MID(別紙④!H26,15,1)</f>
        <v/>
      </c>
      <c r="B158" s="209" t="str">
        <f>IFERROR((VLOOKUP(A158,#REF!,2,FALSE)),"")</f>
        <v/>
      </c>
      <c r="C158" s="176" t="str">
        <f t="shared" si="69"/>
        <v/>
      </c>
      <c r="D158" s="176">
        <f t="shared" si="70"/>
        <v>0</v>
      </c>
      <c r="E158" s="210" t="str">
        <f>+MID(別紙④!G26,15,1)</f>
        <v/>
      </c>
      <c r="F158" s="210" t="str">
        <f>IFERROR((VLOOKUP(E158,#REF!,2,FALSE)),"")</f>
        <v/>
      </c>
      <c r="G158" s="184" t="str">
        <f t="shared" si="61"/>
        <v/>
      </c>
      <c r="H158" s="184">
        <f t="shared" si="71"/>
        <v>0</v>
      </c>
      <c r="I158" s="209" t="str">
        <f>+MID(別紙④!H27,15,1)</f>
        <v/>
      </c>
      <c r="J158" s="209" t="str">
        <f>IFERROR((VLOOKUP(I158,#REF!,2,FALSE)),"")</f>
        <v/>
      </c>
      <c r="K158" s="176" t="str">
        <f t="shared" si="62"/>
        <v/>
      </c>
      <c r="L158" s="176">
        <f t="shared" si="72"/>
        <v>0</v>
      </c>
      <c r="M158" s="210" t="str">
        <f>+MID(別紙④!G28,15,1)</f>
        <v/>
      </c>
      <c r="N158" s="210" t="str">
        <f>IFERROR((VLOOKUP(M158,#REF!,2,FALSE)),"")</f>
        <v/>
      </c>
      <c r="O158" s="184" t="str">
        <f t="shared" si="63"/>
        <v/>
      </c>
      <c r="P158" s="184">
        <f t="shared" si="73"/>
        <v>0</v>
      </c>
      <c r="Q158" s="209" t="str">
        <f>+MID(別紙④!H28,15,1)</f>
        <v/>
      </c>
      <c r="R158" s="209" t="str">
        <f>IFERROR((VLOOKUP(Q158,#REF!,2,FALSE)),"")</f>
        <v/>
      </c>
      <c r="S158" s="176" t="str">
        <f t="shared" si="64"/>
        <v/>
      </c>
      <c r="T158" s="176">
        <f t="shared" si="74"/>
        <v>0</v>
      </c>
      <c r="U158" s="210" t="str">
        <f>+MID(別紙④!G29,15,1)</f>
        <v/>
      </c>
      <c r="V158" s="210" t="str">
        <f>IFERROR((VLOOKUP(U158,#REF!,2,FALSE)),"")</f>
        <v/>
      </c>
      <c r="W158" s="184" t="str">
        <f t="shared" si="65"/>
        <v/>
      </c>
      <c r="X158" s="184">
        <f t="shared" si="75"/>
        <v>0</v>
      </c>
      <c r="Y158" s="209" t="str">
        <f>+MID(別紙④!H30,15,1)</f>
        <v/>
      </c>
      <c r="Z158" s="209" t="str">
        <f>IFERROR((VLOOKUP(Y158,#REF!,2,FALSE)),"")</f>
        <v/>
      </c>
      <c r="AA158" s="176" t="str">
        <f t="shared" si="66"/>
        <v/>
      </c>
      <c r="AB158" s="176">
        <f t="shared" si="76"/>
        <v>0</v>
      </c>
      <c r="AC158" s="210" t="str">
        <f>+MID(別紙④!G30,15,1)</f>
        <v/>
      </c>
      <c r="AD158" s="210" t="str">
        <f>IFERROR((VLOOKUP(AC158,#REF!,2,FALSE)),"")</f>
        <v/>
      </c>
      <c r="AE158" s="184" t="str">
        <f t="shared" si="67"/>
        <v/>
      </c>
      <c r="AF158" s="184">
        <f t="shared" si="77"/>
        <v>0</v>
      </c>
      <c r="AG158" s="209" t="str">
        <f>+MID(別紙④!H30,15,1)</f>
        <v/>
      </c>
      <c r="AH158" s="209" t="str">
        <f>IFERROR((VLOOKUP(AG158,#REF!,2,FALSE)),"")</f>
        <v/>
      </c>
      <c r="AI158" s="176" t="str">
        <f t="shared" si="68"/>
        <v/>
      </c>
      <c r="AJ158" s="176">
        <f t="shared" si="78"/>
        <v>0</v>
      </c>
    </row>
    <row r="159" spans="1:36" ht="13.5" customHeight="1">
      <c r="A159" s="209" t="str">
        <f>+MID(別紙④!H26,16,1)</f>
        <v/>
      </c>
      <c r="B159" s="209" t="str">
        <f>IFERROR((VLOOKUP(A159,#REF!,2,FALSE)),"")</f>
        <v/>
      </c>
      <c r="C159" s="176" t="str">
        <f t="shared" si="69"/>
        <v/>
      </c>
      <c r="D159" s="176">
        <f t="shared" si="70"/>
        <v>0</v>
      </c>
      <c r="E159" s="210" t="str">
        <f>+MID(別紙④!G26,16,1)</f>
        <v/>
      </c>
      <c r="F159" s="210" t="str">
        <f>IFERROR((VLOOKUP(E159,#REF!,2,FALSE)),"")</f>
        <v/>
      </c>
      <c r="G159" s="184" t="str">
        <f t="shared" si="61"/>
        <v/>
      </c>
      <c r="H159" s="184">
        <f t="shared" si="71"/>
        <v>0</v>
      </c>
      <c r="I159" s="209" t="str">
        <f>+MID(別紙④!H27,16,1)</f>
        <v/>
      </c>
      <c r="J159" s="209" t="str">
        <f>IFERROR((VLOOKUP(I159,#REF!,2,FALSE)),"")</f>
        <v/>
      </c>
      <c r="K159" s="176" t="str">
        <f t="shared" si="62"/>
        <v/>
      </c>
      <c r="L159" s="176">
        <f t="shared" si="72"/>
        <v>0</v>
      </c>
      <c r="M159" s="210" t="str">
        <f>+MID(別紙④!G28,16,1)</f>
        <v/>
      </c>
      <c r="N159" s="210" t="str">
        <f>IFERROR((VLOOKUP(M159,#REF!,2,FALSE)),"")</f>
        <v/>
      </c>
      <c r="O159" s="184" t="str">
        <f t="shared" si="63"/>
        <v/>
      </c>
      <c r="P159" s="184">
        <f t="shared" si="73"/>
        <v>0</v>
      </c>
      <c r="Q159" s="209" t="str">
        <f>+MID(別紙④!H28,16,1)</f>
        <v/>
      </c>
      <c r="R159" s="209" t="str">
        <f>IFERROR((VLOOKUP(Q159,#REF!,2,FALSE)),"")</f>
        <v/>
      </c>
      <c r="S159" s="176" t="str">
        <f t="shared" si="64"/>
        <v/>
      </c>
      <c r="T159" s="176">
        <f t="shared" si="74"/>
        <v>0</v>
      </c>
      <c r="U159" s="210" t="str">
        <f>+MID(別紙④!G29,16,1)</f>
        <v/>
      </c>
      <c r="V159" s="210" t="str">
        <f>IFERROR((VLOOKUP(U159,#REF!,2,FALSE)),"")</f>
        <v/>
      </c>
      <c r="W159" s="184" t="str">
        <f t="shared" si="65"/>
        <v/>
      </c>
      <c r="X159" s="184">
        <f t="shared" si="75"/>
        <v>0</v>
      </c>
      <c r="Y159" s="209" t="str">
        <f>+MID(別紙④!H30,16,1)</f>
        <v/>
      </c>
      <c r="Z159" s="209" t="str">
        <f>IFERROR((VLOOKUP(Y159,#REF!,2,FALSE)),"")</f>
        <v/>
      </c>
      <c r="AA159" s="176" t="str">
        <f t="shared" si="66"/>
        <v/>
      </c>
      <c r="AB159" s="176">
        <f t="shared" si="76"/>
        <v>0</v>
      </c>
      <c r="AC159" s="210" t="str">
        <f>+MID(別紙④!G30,16,1)</f>
        <v/>
      </c>
      <c r="AD159" s="210" t="str">
        <f>IFERROR((VLOOKUP(AC159,#REF!,2,FALSE)),"")</f>
        <v/>
      </c>
      <c r="AE159" s="184" t="str">
        <f t="shared" si="67"/>
        <v/>
      </c>
      <c r="AF159" s="184">
        <f t="shared" si="77"/>
        <v>0</v>
      </c>
      <c r="AG159" s="209" t="str">
        <f>+MID(別紙④!H30,16,1)</f>
        <v/>
      </c>
      <c r="AH159" s="209" t="str">
        <f>IFERROR((VLOOKUP(AG159,#REF!,2,FALSE)),"")</f>
        <v/>
      </c>
      <c r="AI159" s="176" t="str">
        <f t="shared" si="68"/>
        <v/>
      </c>
      <c r="AJ159" s="176">
        <f t="shared" si="78"/>
        <v>0</v>
      </c>
    </row>
    <row r="160" spans="1:36" ht="13.5" customHeight="1">
      <c r="A160" s="209" t="str">
        <f>+MID(別紙④!H26,17,1)</f>
        <v/>
      </c>
      <c r="B160" s="209" t="str">
        <f>IFERROR((VLOOKUP(A160,#REF!,2,FALSE)),"")</f>
        <v/>
      </c>
      <c r="C160" s="176" t="str">
        <f t="shared" si="69"/>
        <v/>
      </c>
      <c r="D160" s="176">
        <f t="shared" si="70"/>
        <v>0</v>
      </c>
      <c r="E160" s="210" t="str">
        <f>+MID(別紙④!G26,17,1)</f>
        <v/>
      </c>
      <c r="F160" s="210" t="str">
        <f>IFERROR((VLOOKUP(E160,#REF!,2,FALSE)),"")</f>
        <v/>
      </c>
      <c r="G160" s="184" t="str">
        <f t="shared" si="61"/>
        <v/>
      </c>
      <c r="H160" s="184">
        <f t="shared" si="71"/>
        <v>0</v>
      </c>
      <c r="I160" s="209" t="str">
        <f>+MID(別紙④!H27,17,1)</f>
        <v/>
      </c>
      <c r="J160" s="209" t="str">
        <f>IFERROR((VLOOKUP(I160,#REF!,2,FALSE)),"")</f>
        <v/>
      </c>
      <c r="K160" s="176" t="str">
        <f t="shared" si="62"/>
        <v/>
      </c>
      <c r="L160" s="176">
        <f t="shared" si="72"/>
        <v>0</v>
      </c>
      <c r="M160" s="210" t="str">
        <f>+MID(別紙④!G28,17,1)</f>
        <v/>
      </c>
      <c r="N160" s="210" t="str">
        <f>IFERROR((VLOOKUP(M160,#REF!,2,FALSE)),"")</f>
        <v/>
      </c>
      <c r="O160" s="184" t="str">
        <f t="shared" si="63"/>
        <v/>
      </c>
      <c r="P160" s="184">
        <f t="shared" si="73"/>
        <v>0</v>
      </c>
      <c r="Q160" s="209" t="str">
        <f>+MID(別紙④!H28,17,1)</f>
        <v/>
      </c>
      <c r="R160" s="209" t="str">
        <f>IFERROR((VLOOKUP(Q160,#REF!,2,FALSE)),"")</f>
        <v/>
      </c>
      <c r="S160" s="176" t="str">
        <f t="shared" si="64"/>
        <v/>
      </c>
      <c r="T160" s="176">
        <f t="shared" si="74"/>
        <v>0</v>
      </c>
      <c r="U160" s="210" t="str">
        <f>+MID(別紙④!G29,17,1)</f>
        <v/>
      </c>
      <c r="V160" s="210" t="str">
        <f>IFERROR((VLOOKUP(U160,#REF!,2,FALSE)),"")</f>
        <v/>
      </c>
      <c r="W160" s="184" t="str">
        <f t="shared" si="65"/>
        <v/>
      </c>
      <c r="X160" s="184">
        <f t="shared" si="75"/>
        <v>0</v>
      </c>
      <c r="Y160" s="209" t="str">
        <f>+MID(別紙④!H30,17,1)</f>
        <v/>
      </c>
      <c r="Z160" s="209" t="str">
        <f>IFERROR((VLOOKUP(Y160,#REF!,2,FALSE)),"")</f>
        <v/>
      </c>
      <c r="AA160" s="176" t="str">
        <f t="shared" si="66"/>
        <v/>
      </c>
      <c r="AB160" s="176">
        <f t="shared" si="76"/>
        <v>0</v>
      </c>
      <c r="AC160" s="210" t="str">
        <f>+MID(別紙④!G30,17,1)</f>
        <v/>
      </c>
      <c r="AD160" s="210" t="str">
        <f>IFERROR((VLOOKUP(AC160,#REF!,2,FALSE)),"")</f>
        <v/>
      </c>
      <c r="AE160" s="184" t="str">
        <f t="shared" si="67"/>
        <v/>
      </c>
      <c r="AF160" s="184">
        <f t="shared" si="77"/>
        <v>0</v>
      </c>
      <c r="AG160" s="209" t="str">
        <f>+MID(別紙④!H30,17,1)</f>
        <v/>
      </c>
      <c r="AH160" s="209" t="str">
        <f>IFERROR((VLOOKUP(AG160,#REF!,2,FALSE)),"")</f>
        <v/>
      </c>
      <c r="AI160" s="176" t="str">
        <f t="shared" si="68"/>
        <v/>
      </c>
      <c r="AJ160" s="176">
        <f t="shared" si="78"/>
        <v>0</v>
      </c>
    </row>
    <row r="161" spans="1:36" ht="13.5" customHeight="1">
      <c r="A161" s="209" t="str">
        <f>+MID(別紙④!H26,18,1)</f>
        <v/>
      </c>
      <c r="B161" s="209" t="str">
        <f>IFERROR((VLOOKUP(A161,#REF!,2,FALSE)),"")</f>
        <v/>
      </c>
      <c r="C161" s="176" t="str">
        <f t="shared" si="69"/>
        <v/>
      </c>
      <c r="D161" s="176">
        <f t="shared" si="70"/>
        <v>0</v>
      </c>
      <c r="E161" s="210" t="str">
        <f>+MID(別紙④!G26,18,1)</f>
        <v/>
      </c>
      <c r="F161" s="210" t="str">
        <f>IFERROR((VLOOKUP(E161,#REF!,2,FALSE)),"")</f>
        <v/>
      </c>
      <c r="G161" s="184" t="str">
        <f t="shared" si="61"/>
        <v/>
      </c>
      <c r="H161" s="184">
        <f t="shared" si="71"/>
        <v>0</v>
      </c>
      <c r="I161" s="209" t="str">
        <f>+MID(別紙④!H27,18,1)</f>
        <v/>
      </c>
      <c r="J161" s="209" t="str">
        <f>IFERROR((VLOOKUP(I161,#REF!,2,FALSE)),"")</f>
        <v/>
      </c>
      <c r="K161" s="176" t="str">
        <f t="shared" si="62"/>
        <v/>
      </c>
      <c r="L161" s="176">
        <f t="shared" si="72"/>
        <v>0</v>
      </c>
      <c r="M161" s="210" t="str">
        <f>+MID(別紙④!G28,18,1)</f>
        <v/>
      </c>
      <c r="N161" s="210" t="str">
        <f>IFERROR((VLOOKUP(M161,#REF!,2,FALSE)),"")</f>
        <v/>
      </c>
      <c r="O161" s="184" t="str">
        <f t="shared" si="63"/>
        <v/>
      </c>
      <c r="P161" s="184">
        <f t="shared" si="73"/>
        <v>0</v>
      </c>
      <c r="Q161" s="209" t="str">
        <f>+MID(別紙④!H28,18,1)</f>
        <v/>
      </c>
      <c r="R161" s="209" t="str">
        <f>IFERROR((VLOOKUP(Q161,#REF!,2,FALSE)),"")</f>
        <v/>
      </c>
      <c r="S161" s="176" t="str">
        <f t="shared" si="64"/>
        <v/>
      </c>
      <c r="T161" s="176">
        <f t="shared" si="74"/>
        <v>0</v>
      </c>
      <c r="U161" s="210" t="str">
        <f>+MID(別紙④!G29,18,1)</f>
        <v/>
      </c>
      <c r="V161" s="210" t="str">
        <f>IFERROR((VLOOKUP(U161,#REF!,2,FALSE)),"")</f>
        <v/>
      </c>
      <c r="W161" s="184" t="str">
        <f t="shared" si="65"/>
        <v/>
      </c>
      <c r="X161" s="184">
        <f t="shared" si="75"/>
        <v>0</v>
      </c>
      <c r="Y161" s="209" t="str">
        <f>+MID(別紙④!H30,18,1)</f>
        <v/>
      </c>
      <c r="Z161" s="209" t="str">
        <f>IFERROR((VLOOKUP(Y161,#REF!,2,FALSE)),"")</f>
        <v/>
      </c>
      <c r="AA161" s="176" t="str">
        <f t="shared" si="66"/>
        <v/>
      </c>
      <c r="AB161" s="176">
        <f t="shared" si="76"/>
        <v>0</v>
      </c>
      <c r="AC161" s="210" t="str">
        <f>+MID(別紙④!G30,18,1)</f>
        <v/>
      </c>
      <c r="AD161" s="210" t="str">
        <f>IFERROR((VLOOKUP(AC161,#REF!,2,FALSE)),"")</f>
        <v/>
      </c>
      <c r="AE161" s="184" t="str">
        <f t="shared" si="67"/>
        <v/>
      </c>
      <c r="AF161" s="184">
        <f t="shared" si="77"/>
        <v>0</v>
      </c>
      <c r="AG161" s="209" t="str">
        <f>+MID(別紙④!H30,18,1)</f>
        <v/>
      </c>
      <c r="AH161" s="209" t="str">
        <f>IFERROR((VLOOKUP(AG161,#REF!,2,FALSE)),"")</f>
        <v/>
      </c>
      <c r="AI161" s="176" t="str">
        <f t="shared" si="68"/>
        <v/>
      </c>
      <c r="AJ161" s="176">
        <f t="shared" si="78"/>
        <v>0</v>
      </c>
    </row>
    <row r="162" spans="1:36" ht="13.5" customHeight="1">
      <c r="A162" s="209" t="str">
        <f>+MID(別紙④!H26,19,1)</f>
        <v/>
      </c>
      <c r="B162" s="209" t="str">
        <f>IFERROR((VLOOKUP(A162,#REF!,2,FALSE)),"")</f>
        <v/>
      </c>
      <c r="C162" s="176" t="str">
        <f t="shared" si="69"/>
        <v/>
      </c>
      <c r="D162" s="176">
        <f t="shared" si="70"/>
        <v>0</v>
      </c>
      <c r="E162" s="210" t="str">
        <f>+MID(別紙④!G26,19,1)</f>
        <v/>
      </c>
      <c r="F162" s="210" t="str">
        <f>IFERROR((VLOOKUP(E162,#REF!,2,FALSE)),"")</f>
        <v/>
      </c>
      <c r="G162" s="184" t="str">
        <f t="shared" si="61"/>
        <v/>
      </c>
      <c r="H162" s="184">
        <f t="shared" si="71"/>
        <v>0</v>
      </c>
      <c r="I162" s="209" t="str">
        <f>+MID(別紙④!H27,19,1)</f>
        <v/>
      </c>
      <c r="J162" s="209" t="str">
        <f>IFERROR((VLOOKUP(I162,#REF!,2,FALSE)),"")</f>
        <v/>
      </c>
      <c r="K162" s="176" t="str">
        <f t="shared" si="62"/>
        <v/>
      </c>
      <c r="L162" s="176">
        <f t="shared" si="72"/>
        <v>0</v>
      </c>
      <c r="M162" s="210" t="str">
        <f>+MID(別紙④!G28,19,1)</f>
        <v/>
      </c>
      <c r="N162" s="210" t="str">
        <f>IFERROR((VLOOKUP(M162,#REF!,2,FALSE)),"")</f>
        <v/>
      </c>
      <c r="O162" s="184" t="str">
        <f t="shared" si="63"/>
        <v/>
      </c>
      <c r="P162" s="184">
        <f t="shared" si="73"/>
        <v>0</v>
      </c>
      <c r="Q162" s="209" t="str">
        <f>+MID(別紙④!H28,19,1)</f>
        <v/>
      </c>
      <c r="R162" s="209" t="str">
        <f>IFERROR((VLOOKUP(Q162,#REF!,2,FALSE)),"")</f>
        <v/>
      </c>
      <c r="S162" s="176" t="str">
        <f t="shared" si="64"/>
        <v/>
      </c>
      <c r="T162" s="176">
        <f t="shared" si="74"/>
        <v>0</v>
      </c>
      <c r="U162" s="210" t="str">
        <f>+MID(別紙④!G29,19,1)</f>
        <v/>
      </c>
      <c r="V162" s="210" t="str">
        <f>IFERROR((VLOOKUP(U162,#REF!,2,FALSE)),"")</f>
        <v/>
      </c>
      <c r="W162" s="184" t="str">
        <f t="shared" si="65"/>
        <v/>
      </c>
      <c r="X162" s="184">
        <f t="shared" si="75"/>
        <v>0</v>
      </c>
      <c r="Y162" s="209" t="str">
        <f>+MID(別紙④!H30,19,1)</f>
        <v/>
      </c>
      <c r="Z162" s="209" t="str">
        <f>IFERROR((VLOOKUP(Y162,#REF!,2,FALSE)),"")</f>
        <v/>
      </c>
      <c r="AA162" s="176" t="str">
        <f t="shared" si="66"/>
        <v/>
      </c>
      <c r="AB162" s="176">
        <f t="shared" si="76"/>
        <v>0</v>
      </c>
      <c r="AC162" s="210" t="str">
        <f>+MID(別紙④!G30,19,1)</f>
        <v/>
      </c>
      <c r="AD162" s="210" t="str">
        <f>IFERROR((VLOOKUP(AC162,#REF!,2,FALSE)),"")</f>
        <v/>
      </c>
      <c r="AE162" s="184" t="str">
        <f t="shared" si="67"/>
        <v/>
      </c>
      <c r="AF162" s="184">
        <f t="shared" si="77"/>
        <v>0</v>
      </c>
      <c r="AG162" s="209" t="str">
        <f>+MID(別紙④!H30,19,1)</f>
        <v/>
      </c>
      <c r="AH162" s="209" t="str">
        <f>IFERROR((VLOOKUP(AG162,#REF!,2,FALSE)),"")</f>
        <v/>
      </c>
      <c r="AI162" s="176" t="str">
        <f t="shared" si="68"/>
        <v/>
      </c>
      <c r="AJ162" s="176">
        <f t="shared" si="78"/>
        <v>0</v>
      </c>
    </row>
    <row r="163" spans="1:36" ht="13.5" customHeight="1">
      <c r="A163" s="209" t="str">
        <f>+MID(別紙④!H26,20,1)</f>
        <v/>
      </c>
      <c r="B163" s="209" t="str">
        <f>IFERROR((VLOOKUP(A163,#REF!,2,FALSE)),"")</f>
        <v/>
      </c>
      <c r="C163" s="176" t="str">
        <f t="shared" si="69"/>
        <v/>
      </c>
      <c r="D163" s="176">
        <f t="shared" si="70"/>
        <v>0</v>
      </c>
      <c r="E163" s="210" t="str">
        <f>+MID(別紙④!G26,20,1)</f>
        <v/>
      </c>
      <c r="F163" s="210" t="str">
        <f>IFERROR((VLOOKUP(E163,#REF!,2,FALSE)),"")</f>
        <v/>
      </c>
      <c r="G163" s="184" t="str">
        <f t="shared" si="61"/>
        <v/>
      </c>
      <c r="H163" s="184">
        <f t="shared" si="71"/>
        <v>0</v>
      </c>
      <c r="I163" s="209" t="str">
        <f>+MID(別紙④!H27,20,1)</f>
        <v/>
      </c>
      <c r="J163" s="209" t="str">
        <f>IFERROR((VLOOKUP(I163,#REF!,2,FALSE)),"")</f>
        <v/>
      </c>
      <c r="K163" s="176" t="str">
        <f t="shared" si="62"/>
        <v/>
      </c>
      <c r="L163" s="176">
        <f t="shared" si="72"/>
        <v>0</v>
      </c>
      <c r="M163" s="210" t="str">
        <f>+MID(別紙④!G28,20,1)</f>
        <v/>
      </c>
      <c r="N163" s="210" t="str">
        <f>IFERROR((VLOOKUP(M163,#REF!,2,FALSE)),"")</f>
        <v/>
      </c>
      <c r="O163" s="184" t="str">
        <f t="shared" si="63"/>
        <v/>
      </c>
      <c r="P163" s="184">
        <f t="shared" si="73"/>
        <v>0</v>
      </c>
      <c r="Q163" s="209" t="str">
        <f>+MID(別紙④!H28,20,1)</f>
        <v/>
      </c>
      <c r="R163" s="209" t="str">
        <f>IFERROR((VLOOKUP(Q163,#REF!,2,FALSE)),"")</f>
        <v/>
      </c>
      <c r="S163" s="176" t="str">
        <f t="shared" si="64"/>
        <v/>
      </c>
      <c r="T163" s="176">
        <f t="shared" si="74"/>
        <v>0</v>
      </c>
      <c r="U163" s="210" t="str">
        <f>+MID(別紙④!G29,20,1)</f>
        <v/>
      </c>
      <c r="V163" s="210" t="str">
        <f>IFERROR((VLOOKUP(U163,#REF!,2,FALSE)),"")</f>
        <v/>
      </c>
      <c r="W163" s="184" t="str">
        <f t="shared" si="65"/>
        <v/>
      </c>
      <c r="X163" s="184">
        <f t="shared" si="75"/>
        <v>0</v>
      </c>
      <c r="Y163" s="209" t="str">
        <f>+MID(別紙④!H30,20,1)</f>
        <v/>
      </c>
      <c r="Z163" s="209" t="str">
        <f>IFERROR((VLOOKUP(Y163,#REF!,2,FALSE)),"")</f>
        <v/>
      </c>
      <c r="AA163" s="176" t="str">
        <f t="shared" si="66"/>
        <v/>
      </c>
      <c r="AB163" s="176">
        <f t="shared" si="76"/>
        <v>0</v>
      </c>
      <c r="AC163" s="210" t="str">
        <f>+MID(別紙④!G30,20,1)</f>
        <v/>
      </c>
      <c r="AD163" s="210" t="str">
        <f>IFERROR((VLOOKUP(AC163,#REF!,2,FALSE)),"")</f>
        <v/>
      </c>
      <c r="AE163" s="184" t="str">
        <f t="shared" si="67"/>
        <v/>
      </c>
      <c r="AF163" s="184">
        <f t="shared" si="77"/>
        <v>0</v>
      </c>
      <c r="AG163" s="209" t="str">
        <f>+MID(別紙④!H30,20,1)</f>
        <v/>
      </c>
      <c r="AH163" s="209" t="str">
        <f>IFERROR((VLOOKUP(AG163,#REF!,2,FALSE)),"")</f>
        <v/>
      </c>
      <c r="AI163" s="176" t="str">
        <f t="shared" si="68"/>
        <v/>
      </c>
      <c r="AJ163" s="176">
        <f t="shared" si="78"/>
        <v>0</v>
      </c>
    </row>
    <row r="164" spans="1:36" ht="13.5" customHeight="1">
      <c r="A164" s="209" t="str">
        <f>+MID(別紙④!H26,21,1)</f>
        <v/>
      </c>
      <c r="B164" s="209" t="str">
        <f>IFERROR((VLOOKUP(A164,#REF!,2,FALSE)),"")</f>
        <v/>
      </c>
      <c r="C164" s="176" t="str">
        <f t="shared" si="69"/>
        <v/>
      </c>
      <c r="D164" s="176">
        <f t="shared" si="70"/>
        <v>0</v>
      </c>
      <c r="E164" s="210" t="str">
        <f>+MID(別紙④!G26,21,1)</f>
        <v/>
      </c>
      <c r="F164" s="210" t="str">
        <f>IFERROR((VLOOKUP(E164,#REF!,2,FALSE)),"")</f>
        <v/>
      </c>
      <c r="G164" s="184" t="str">
        <f t="shared" si="61"/>
        <v/>
      </c>
      <c r="H164" s="184">
        <f t="shared" si="71"/>
        <v>0</v>
      </c>
      <c r="I164" s="209" t="str">
        <f>+MID(別紙④!H27,21,1)</f>
        <v/>
      </c>
      <c r="J164" s="209" t="str">
        <f>IFERROR((VLOOKUP(I164,#REF!,2,FALSE)),"")</f>
        <v/>
      </c>
      <c r="K164" s="176" t="str">
        <f t="shared" si="62"/>
        <v/>
      </c>
      <c r="L164" s="176">
        <f t="shared" si="72"/>
        <v>0</v>
      </c>
      <c r="M164" s="210" t="str">
        <f>+MID(別紙④!G28,21,1)</f>
        <v/>
      </c>
      <c r="N164" s="210" t="str">
        <f>IFERROR((VLOOKUP(M164,#REF!,2,FALSE)),"")</f>
        <v/>
      </c>
      <c r="O164" s="184" t="str">
        <f t="shared" si="63"/>
        <v/>
      </c>
      <c r="P164" s="184">
        <f t="shared" si="73"/>
        <v>0</v>
      </c>
      <c r="Q164" s="209" t="str">
        <f>+MID(別紙④!H28,21,1)</f>
        <v/>
      </c>
      <c r="R164" s="209" t="str">
        <f>IFERROR((VLOOKUP(Q164,#REF!,2,FALSE)),"")</f>
        <v/>
      </c>
      <c r="S164" s="176" t="str">
        <f t="shared" si="64"/>
        <v/>
      </c>
      <c r="T164" s="176">
        <f t="shared" si="74"/>
        <v>0</v>
      </c>
      <c r="U164" s="210" t="str">
        <f>+MID(別紙④!G29,21,1)</f>
        <v/>
      </c>
      <c r="V164" s="210" t="str">
        <f>IFERROR((VLOOKUP(U164,#REF!,2,FALSE)),"")</f>
        <v/>
      </c>
      <c r="W164" s="184" t="str">
        <f t="shared" si="65"/>
        <v/>
      </c>
      <c r="X164" s="184">
        <f t="shared" si="75"/>
        <v>0</v>
      </c>
      <c r="Y164" s="209" t="str">
        <f>+MID(別紙④!H30,21,1)</f>
        <v/>
      </c>
      <c r="Z164" s="209" t="str">
        <f>IFERROR((VLOOKUP(Y164,#REF!,2,FALSE)),"")</f>
        <v/>
      </c>
      <c r="AA164" s="176" t="str">
        <f t="shared" si="66"/>
        <v/>
      </c>
      <c r="AB164" s="176">
        <f t="shared" si="76"/>
        <v>0</v>
      </c>
      <c r="AC164" s="210" t="str">
        <f>+MID(別紙④!G30,21,1)</f>
        <v/>
      </c>
      <c r="AD164" s="210" t="str">
        <f>IFERROR((VLOOKUP(AC164,#REF!,2,FALSE)),"")</f>
        <v/>
      </c>
      <c r="AE164" s="184" t="str">
        <f t="shared" si="67"/>
        <v/>
      </c>
      <c r="AF164" s="184">
        <f t="shared" si="77"/>
        <v>0</v>
      </c>
      <c r="AG164" s="209" t="str">
        <f>+MID(別紙④!H30,21,1)</f>
        <v/>
      </c>
      <c r="AH164" s="209" t="str">
        <f>IFERROR((VLOOKUP(AG164,#REF!,2,FALSE)),"")</f>
        <v/>
      </c>
      <c r="AI164" s="176" t="str">
        <f t="shared" si="68"/>
        <v/>
      </c>
      <c r="AJ164" s="176">
        <f t="shared" si="78"/>
        <v>0</v>
      </c>
    </row>
    <row r="165" spans="1:36" ht="13.5" customHeight="1">
      <c r="A165" s="209" t="str">
        <f>+MID(別紙④!H26,22,1)</f>
        <v/>
      </c>
      <c r="B165" s="209" t="str">
        <f>IFERROR((VLOOKUP(A165,#REF!,2,FALSE)),"")</f>
        <v/>
      </c>
      <c r="C165" s="176" t="str">
        <f t="shared" si="69"/>
        <v/>
      </c>
      <c r="D165" s="176">
        <f t="shared" si="70"/>
        <v>0</v>
      </c>
      <c r="E165" s="210" t="str">
        <f>+MID(別紙④!G26,22,1)</f>
        <v/>
      </c>
      <c r="F165" s="210" t="str">
        <f>IFERROR((VLOOKUP(E165,#REF!,2,FALSE)),"")</f>
        <v/>
      </c>
      <c r="G165" s="184" t="str">
        <f t="shared" si="61"/>
        <v/>
      </c>
      <c r="H165" s="184">
        <f t="shared" si="71"/>
        <v>0</v>
      </c>
      <c r="I165" s="209" t="str">
        <f>+MID(別紙④!H27,22,1)</f>
        <v/>
      </c>
      <c r="J165" s="209" t="str">
        <f>IFERROR((VLOOKUP(I165,#REF!,2,FALSE)),"")</f>
        <v/>
      </c>
      <c r="K165" s="176" t="str">
        <f t="shared" si="62"/>
        <v/>
      </c>
      <c r="L165" s="176">
        <f t="shared" si="72"/>
        <v>0</v>
      </c>
      <c r="M165" s="210" t="str">
        <f>+MID(別紙④!G28,22,1)</f>
        <v/>
      </c>
      <c r="N165" s="210" t="str">
        <f>IFERROR((VLOOKUP(M165,#REF!,2,FALSE)),"")</f>
        <v/>
      </c>
      <c r="O165" s="184" t="str">
        <f t="shared" si="63"/>
        <v/>
      </c>
      <c r="P165" s="184">
        <f t="shared" si="73"/>
        <v>0</v>
      </c>
      <c r="Q165" s="209" t="str">
        <f>+MID(別紙④!H28,22,1)</f>
        <v/>
      </c>
      <c r="R165" s="209" t="str">
        <f>IFERROR((VLOOKUP(Q165,#REF!,2,FALSE)),"")</f>
        <v/>
      </c>
      <c r="S165" s="176" t="str">
        <f t="shared" si="64"/>
        <v/>
      </c>
      <c r="T165" s="176">
        <f t="shared" si="74"/>
        <v>0</v>
      </c>
      <c r="U165" s="210" t="str">
        <f>+MID(別紙④!G29,22,1)</f>
        <v/>
      </c>
      <c r="V165" s="210" t="str">
        <f>IFERROR((VLOOKUP(U165,#REF!,2,FALSE)),"")</f>
        <v/>
      </c>
      <c r="W165" s="184" t="str">
        <f t="shared" si="65"/>
        <v/>
      </c>
      <c r="X165" s="184">
        <f t="shared" si="75"/>
        <v>0</v>
      </c>
      <c r="Y165" s="209" t="str">
        <f>+MID(別紙④!H30,22,1)</f>
        <v/>
      </c>
      <c r="Z165" s="209" t="str">
        <f>IFERROR((VLOOKUP(Y165,#REF!,2,FALSE)),"")</f>
        <v/>
      </c>
      <c r="AA165" s="176" t="str">
        <f t="shared" si="66"/>
        <v/>
      </c>
      <c r="AB165" s="176">
        <f t="shared" si="76"/>
        <v>0</v>
      </c>
      <c r="AC165" s="210" t="str">
        <f>+MID(別紙④!G30,22,1)</f>
        <v/>
      </c>
      <c r="AD165" s="210" t="str">
        <f>IFERROR((VLOOKUP(AC165,#REF!,2,FALSE)),"")</f>
        <v/>
      </c>
      <c r="AE165" s="184" t="str">
        <f t="shared" si="67"/>
        <v/>
      </c>
      <c r="AF165" s="184">
        <f t="shared" si="77"/>
        <v>0</v>
      </c>
      <c r="AG165" s="209" t="str">
        <f>+MID(別紙④!H31,22,1)</f>
        <v/>
      </c>
      <c r="AH165" s="209" t="str">
        <f>IFERROR((VLOOKUP(AG165,#REF!,2,FALSE)),"")</f>
        <v/>
      </c>
      <c r="AI165" s="176" t="str">
        <f t="shared" si="68"/>
        <v/>
      </c>
      <c r="AJ165" s="176">
        <f t="shared" si="78"/>
        <v>0</v>
      </c>
    </row>
    <row r="166" spans="1:36" ht="13.5" customHeight="1">
      <c r="A166" s="209" t="str">
        <f>+MID(別紙④!H26,23,1)</f>
        <v/>
      </c>
      <c r="B166" s="209" t="str">
        <f>IFERROR((VLOOKUP(A166,#REF!,2,FALSE)),"")</f>
        <v/>
      </c>
      <c r="C166" s="176" t="str">
        <f t="shared" si="69"/>
        <v/>
      </c>
      <c r="D166" s="176">
        <f t="shared" si="70"/>
        <v>0</v>
      </c>
      <c r="E166" s="210" t="str">
        <f>+MID(別紙④!G26,23,1)</f>
        <v/>
      </c>
      <c r="F166" s="210" t="str">
        <f>IFERROR((VLOOKUP(E166,#REF!,2,FALSE)),"")</f>
        <v/>
      </c>
      <c r="G166" s="184" t="str">
        <f t="shared" si="61"/>
        <v/>
      </c>
      <c r="H166" s="184">
        <f t="shared" si="71"/>
        <v>0</v>
      </c>
      <c r="I166" s="209" t="str">
        <f>+MID(別紙④!H27,23,1)</f>
        <v/>
      </c>
      <c r="J166" s="209" t="str">
        <f>IFERROR((VLOOKUP(I166,#REF!,2,FALSE)),"")</f>
        <v/>
      </c>
      <c r="K166" s="176" t="str">
        <f t="shared" si="62"/>
        <v/>
      </c>
      <c r="L166" s="176">
        <f t="shared" si="72"/>
        <v>0</v>
      </c>
      <c r="M166" s="210" t="str">
        <f>+MID(別紙④!G28,23,1)</f>
        <v/>
      </c>
      <c r="N166" s="210" t="str">
        <f>IFERROR((VLOOKUP(M166,#REF!,2,FALSE)),"")</f>
        <v/>
      </c>
      <c r="O166" s="184" t="str">
        <f t="shared" si="63"/>
        <v/>
      </c>
      <c r="P166" s="184">
        <f t="shared" si="73"/>
        <v>0</v>
      </c>
      <c r="Q166" s="209" t="str">
        <f>+MID(別紙④!H28,23,1)</f>
        <v/>
      </c>
      <c r="R166" s="209" t="str">
        <f>IFERROR((VLOOKUP(Q166,#REF!,2,FALSE)),"")</f>
        <v/>
      </c>
      <c r="S166" s="176" t="str">
        <f t="shared" si="64"/>
        <v/>
      </c>
      <c r="T166" s="176">
        <f t="shared" si="74"/>
        <v>0</v>
      </c>
      <c r="U166" s="210" t="str">
        <f>+MID(別紙④!G29,23,1)</f>
        <v/>
      </c>
      <c r="V166" s="210" t="str">
        <f>IFERROR((VLOOKUP(U166,#REF!,2,FALSE)),"")</f>
        <v/>
      </c>
      <c r="W166" s="184" t="str">
        <f t="shared" si="65"/>
        <v/>
      </c>
      <c r="X166" s="184">
        <f t="shared" si="75"/>
        <v>0</v>
      </c>
      <c r="Y166" s="209" t="str">
        <f>+MID(別紙④!H30,23,1)</f>
        <v/>
      </c>
      <c r="Z166" s="209" t="str">
        <f>IFERROR((VLOOKUP(Y166,#REF!,2,FALSE)),"")</f>
        <v/>
      </c>
      <c r="AA166" s="176" t="str">
        <f t="shared" si="66"/>
        <v/>
      </c>
      <c r="AB166" s="176">
        <f t="shared" si="76"/>
        <v>0</v>
      </c>
      <c r="AC166" s="210" t="str">
        <f>+MID(別紙④!G30,23,1)</f>
        <v/>
      </c>
      <c r="AD166" s="210" t="str">
        <f>IFERROR((VLOOKUP(AC166,#REF!,2,FALSE)),"")</f>
        <v/>
      </c>
      <c r="AE166" s="184" t="str">
        <f t="shared" si="67"/>
        <v/>
      </c>
      <c r="AF166" s="184">
        <f t="shared" si="77"/>
        <v>0</v>
      </c>
      <c r="AG166" s="209" t="str">
        <f>+MID(別紙④!H31,23,1)</f>
        <v/>
      </c>
      <c r="AH166" s="209" t="str">
        <f>IFERROR((VLOOKUP(AG166,#REF!,2,FALSE)),"")</f>
        <v/>
      </c>
      <c r="AI166" s="176" t="str">
        <f t="shared" si="68"/>
        <v/>
      </c>
      <c r="AJ166" s="176">
        <f t="shared" si="78"/>
        <v>0</v>
      </c>
    </row>
    <row r="167" spans="1:36" ht="13.5" customHeight="1">
      <c r="A167" s="209" t="str">
        <f>+MID(別紙④!H26,24,1)</f>
        <v/>
      </c>
      <c r="B167" s="209" t="str">
        <f>IFERROR((VLOOKUP(A167,#REF!,2,FALSE)),"")</f>
        <v/>
      </c>
      <c r="C167" s="176" t="str">
        <f t="shared" si="69"/>
        <v/>
      </c>
      <c r="D167" s="176">
        <f t="shared" si="70"/>
        <v>0</v>
      </c>
      <c r="E167" s="210" t="str">
        <f>+MID(別紙④!G26,24,1)</f>
        <v/>
      </c>
      <c r="F167" s="210" t="str">
        <f>IFERROR((VLOOKUP(E167,#REF!,2,FALSE)),"")</f>
        <v/>
      </c>
      <c r="G167" s="184" t="str">
        <f t="shared" si="61"/>
        <v/>
      </c>
      <c r="H167" s="184">
        <f t="shared" si="71"/>
        <v>0</v>
      </c>
      <c r="I167" s="209" t="str">
        <f>+MID(別紙④!H27,24,1)</f>
        <v/>
      </c>
      <c r="J167" s="209" t="str">
        <f>IFERROR((VLOOKUP(I167,#REF!,2,FALSE)),"")</f>
        <v/>
      </c>
      <c r="K167" s="176" t="str">
        <f t="shared" si="62"/>
        <v/>
      </c>
      <c r="L167" s="176">
        <f t="shared" si="72"/>
        <v>0</v>
      </c>
      <c r="M167" s="210" t="str">
        <f>+MID(別紙④!G28,24,1)</f>
        <v/>
      </c>
      <c r="N167" s="210" t="str">
        <f>IFERROR((VLOOKUP(M167,#REF!,2,FALSE)),"")</f>
        <v/>
      </c>
      <c r="O167" s="184" t="str">
        <f t="shared" si="63"/>
        <v/>
      </c>
      <c r="P167" s="184">
        <f t="shared" si="73"/>
        <v>0</v>
      </c>
      <c r="Q167" s="209" t="str">
        <f>+MID(別紙④!H28,24,1)</f>
        <v/>
      </c>
      <c r="R167" s="209" t="str">
        <f>IFERROR((VLOOKUP(Q167,#REF!,2,FALSE)),"")</f>
        <v/>
      </c>
      <c r="S167" s="176" t="str">
        <f t="shared" si="64"/>
        <v/>
      </c>
      <c r="T167" s="176">
        <f t="shared" si="74"/>
        <v>0</v>
      </c>
      <c r="U167" s="210" t="str">
        <f>+MID(別紙④!G29,24,1)</f>
        <v/>
      </c>
      <c r="V167" s="210" t="str">
        <f>IFERROR((VLOOKUP(U167,#REF!,2,FALSE)),"")</f>
        <v/>
      </c>
      <c r="W167" s="184" t="str">
        <f t="shared" si="65"/>
        <v/>
      </c>
      <c r="X167" s="184">
        <f t="shared" si="75"/>
        <v>0</v>
      </c>
      <c r="Y167" s="209" t="str">
        <f>+MID(別紙④!H30,24,1)</f>
        <v/>
      </c>
      <c r="Z167" s="209" t="str">
        <f>IFERROR((VLOOKUP(Y167,#REF!,2,FALSE)),"")</f>
        <v/>
      </c>
      <c r="AA167" s="176" t="str">
        <f t="shared" si="66"/>
        <v/>
      </c>
      <c r="AB167" s="176">
        <f t="shared" si="76"/>
        <v>0</v>
      </c>
      <c r="AC167" s="210" t="str">
        <f>+MID(別紙④!G30,24,1)</f>
        <v/>
      </c>
      <c r="AD167" s="210" t="str">
        <f>IFERROR((VLOOKUP(AC167,#REF!,2,FALSE)),"")</f>
        <v/>
      </c>
      <c r="AE167" s="184" t="str">
        <f t="shared" si="67"/>
        <v/>
      </c>
      <c r="AF167" s="184">
        <f t="shared" si="77"/>
        <v>0</v>
      </c>
      <c r="AG167" s="209" t="str">
        <f>+MID(別紙④!H31,24,1)</f>
        <v/>
      </c>
      <c r="AH167" s="209" t="str">
        <f>IFERROR((VLOOKUP(AG167,#REF!,2,FALSE)),"")</f>
        <v/>
      </c>
      <c r="AI167" s="176" t="str">
        <f t="shared" si="68"/>
        <v/>
      </c>
      <c r="AJ167" s="176">
        <f t="shared" si="78"/>
        <v>0</v>
      </c>
    </row>
    <row r="168" spans="1:36" ht="13.5" customHeight="1">
      <c r="A168" s="209" t="str">
        <f>+MID(別紙④!H26,25,1)</f>
        <v/>
      </c>
      <c r="B168" s="209" t="str">
        <f>IFERROR((VLOOKUP(A168,#REF!,2,FALSE)),"")</f>
        <v/>
      </c>
      <c r="C168" s="176" t="str">
        <f t="shared" si="69"/>
        <v/>
      </c>
      <c r="D168" s="176">
        <f t="shared" si="70"/>
        <v>0</v>
      </c>
      <c r="E168" s="210" t="str">
        <f>+MID(別紙④!G26,25,1)</f>
        <v/>
      </c>
      <c r="F168" s="210" t="str">
        <f>IFERROR((VLOOKUP(E168,#REF!,2,FALSE)),"")</f>
        <v/>
      </c>
      <c r="G168" s="184" t="str">
        <f t="shared" si="61"/>
        <v/>
      </c>
      <c r="H168" s="184">
        <f t="shared" si="71"/>
        <v>0</v>
      </c>
      <c r="I168" s="209" t="str">
        <f>+MID(別紙④!H27,25,1)</f>
        <v/>
      </c>
      <c r="J168" s="209" t="str">
        <f>IFERROR((VLOOKUP(I168,#REF!,2,FALSE)),"")</f>
        <v/>
      </c>
      <c r="K168" s="176" t="str">
        <f t="shared" si="62"/>
        <v/>
      </c>
      <c r="L168" s="176">
        <f t="shared" si="72"/>
        <v>0</v>
      </c>
      <c r="M168" s="210" t="str">
        <f>+MID(別紙④!G28,25,1)</f>
        <v/>
      </c>
      <c r="N168" s="210" t="str">
        <f>IFERROR((VLOOKUP(M168,#REF!,2,FALSE)),"")</f>
        <v/>
      </c>
      <c r="O168" s="184" t="str">
        <f t="shared" si="63"/>
        <v/>
      </c>
      <c r="P168" s="184">
        <f t="shared" si="73"/>
        <v>0</v>
      </c>
      <c r="Q168" s="209" t="str">
        <f>+MID(別紙④!H28,25,1)</f>
        <v/>
      </c>
      <c r="R168" s="209" t="str">
        <f>IFERROR((VLOOKUP(Q168,#REF!,2,FALSE)),"")</f>
        <v/>
      </c>
      <c r="S168" s="176" t="str">
        <f t="shared" si="64"/>
        <v/>
      </c>
      <c r="T168" s="176">
        <f t="shared" si="74"/>
        <v>0</v>
      </c>
      <c r="U168" s="210" t="str">
        <f>+MID(別紙④!G29,25,1)</f>
        <v/>
      </c>
      <c r="V168" s="210" t="str">
        <f>IFERROR((VLOOKUP(U168,#REF!,2,FALSE)),"")</f>
        <v/>
      </c>
      <c r="W168" s="184" t="str">
        <f t="shared" si="65"/>
        <v/>
      </c>
      <c r="X168" s="184">
        <f t="shared" si="75"/>
        <v>0</v>
      </c>
      <c r="Y168" s="209" t="str">
        <f>+MID(別紙④!H30,25,1)</f>
        <v/>
      </c>
      <c r="Z168" s="209" t="str">
        <f>IFERROR((VLOOKUP(Y168,#REF!,2,FALSE)),"")</f>
        <v/>
      </c>
      <c r="AA168" s="176" t="str">
        <f t="shared" si="66"/>
        <v/>
      </c>
      <c r="AB168" s="176">
        <f t="shared" si="76"/>
        <v>0</v>
      </c>
      <c r="AC168" s="210" t="str">
        <f>+MID(別紙④!G30,25,1)</f>
        <v/>
      </c>
      <c r="AD168" s="210" t="str">
        <f>IFERROR((VLOOKUP(AC168,#REF!,2,FALSE)),"")</f>
        <v/>
      </c>
      <c r="AE168" s="184" t="str">
        <f t="shared" si="67"/>
        <v/>
      </c>
      <c r="AF168" s="184">
        <f t="shared" si="77"/>
        <v>0</v>
      </c>
      <c r="AG168" s="209" t="str">
        <f>+MID(別紙④!H31,25,1)</f>
        <v/>
      </c>
      <c r="AH168" s="209" t="str">
        <f>IFERROR((VLOOKUP(AG168,#REF!,2,FALSE)),"")</f>
        <v/>
      </c>
      <c r="AI168" s="176" t="str">
        <f t="shared" si="68"/>
        <v/>
      </c>
      <c r="AJ168" s="176">
        <f t="shared" si="78"/>
        <v>0</v>
      </c>
    </row>
    <row r="169" spans="1:36" ht="13.5" customHeight="1">
      <c r="A169" s="209" t="str">
        <f>+MID(別紙④!H26,26,1)</f>
        <v/>
      </c>
      <c r="B169" s="209" t="str">
        <f>IFERROR((VLOOKUP(A169,#REF!,2,FALSE)),"")</f>
        <v/>
      </c>
      <c r="C169" s="176" t="str">
        <f t="shared" si="69"/>
        <v/>
      </c>
      <c r="D169" s="176">
        <f t="shared" si="70"/>
        <v>0</v>
      </c>
      <c r="E169" s="210" t="str">
        <f>+MID(別紙④!G26,26,1)</f>
        <v/>
      </c>
      <c r="F169" s="210" t="str">
        <f>IFERROR((VLOOKUP(E169,#REF!,2,FALSE)),"")</f>
        <v/>
      </c>
      <c r="G169" s="184" t="str">
        <f t="shared" si="61"/>
        <v/>
      </c>
      <c r="H169" s="184">
        <f t="shared" si="71"/>
        <v>0</v>
      </c>
      <c r="I169" s="209" t="str">
        <f>+MID(別紙④!H27,26,1)</f>
        <v/>
      </c>
      <c r="J169" s="209" t="str">
        <f>IFERROR((VLOOKUP(I169,#REF!,2,FALSE)),"")</f>
        <v/>
      </c>
      <c r="K169" s="176" t="str">
        <f t="shared" si="62"/>
        <v/>
      </c>
      <c r="L169" s="176">
        <f t="shared" si="72"/>
        <v>0</v>
      </c>
      <c r="M169" s="210" t="str">
        <f>+MID(別紙④!G28,26,1)</f>
        <v/>
      </c>
      <c r="N169" s="210" t="str">
        <f>IFERROR((VLOOKUP(M169,#REF!,2,FALSE)),"")</f>
        <v/>
      </c>
      <c r="O169" s="184" t="str">
        <f t="shared" si="63"/>
        <v/>
      </c>
      <c r="P169" s="184">
        <f t="shared" si="73"/>
        <v>0</v>
      </c>
      <c r="Q169" s="209" t="str">
        <f>+MID(別紙④!H28,26,1)</f>
        <v/>
      </c>
      <c r="R169" s="209" t="str">
        <f>IFERROR((VLOOKUP(Q169,#REF!,2,FALSE)),"")</f>
        <v/>
      </c>
      <c r="S169" s="176" t="str">
        <f t="shared" si="64"/>
        <v/>
      </c>
      <c r="T169" s="176">
        <f t="shared" si="74"/>
        <v>0</v>
      </c>
      <c r="U169" s="210" t="str">
        <f>+MID(別紙④!G29,26,1)</f>
        <v/>
      </c>
      <c r="V169" s="210" t="str">
        <f>IFERROR((VLOOKUP(U169,#REF!,2,FALSE)),"")</f>
        <v/>
      </c>
      <c r="W169" s="184" t="str">
        <f t="shared" si="65"/>
        <v/>
      </c>
      <c r="X169" s="184">
        <f t="shared" si="75"/>
        <v>0</v>
      </c>
      <c r="Y169" s="209" t="str">
        <f>+MID(別紙④!H30,26,1)</f>
        <v/>
      </c>
      <c r="Z169" s="209" t="str">
        <f>IFERROR((VLOOKUP(Y169,#REF!,2,FALSE)),"")</f>
        <v/>
      </c>
      <c r="AA169" s="176" t="str">
        <f t="shared" si="66"/>
        <v/>
      </c>
      <c r="AB169" s="176">
        <f t="shared" si="76"/>
        <v>0</v>
      </c>
      <c r="AC169" s="210" t="str">
        <f>+MID(別紙④!G30,26,1)</f>
        <v/>
      </c>
      <c r="AD169" s="210" t="str">
        <f>IFERROR((VLOOKUP(AC169,#REF!,2,FALSE)),"")</f>
        <v/>
      </c>
      <c r="AE169" s="184" t="str">
        <f t="shared" si="67"/>
        <v/>
      </c>
      <c r="AF169" s="184">
        <f t="shared" si="77"/>
        <v>0</v>
      </c>
      <c r="AG169" s="209" t="str">
        <f>+MID(別紙④!H31,26,1)</f>
        <v/>
      </c>
      <c r="AH169" s="209" t="str">
        <f>IFERROR((VLOOKUP(AG169,#REF!,2,FALSE)),"")</f>
        <v/>
      </c>
      <c r="AI169" s="176" t="str">
        <f t="shared" si="68"/>
        <v/>
      </c>
      <c r="AJ169" s="176">
        <f t="shared" si="78"/>
        <v>0</v>
      </c>
    </row>
    <row r="170" spans="1:36" ht="13.5" customHeight="1">
      <c r="A170" s="209" t="str">
        <f>+MID(別紙④!H26,27,1)</f>
        <v/>
      </c>
      <c r="B170" s="209" t="str">
        <f>IFERROR((VLOOKUP(A170,#REF!,2,FALSE)),"")</f>
        <v/>
      </c>
      <c r="C170" s="176" t="str">
        <f t="shared" si="69"/>
        <v/>
      </c>
      <c r="D170" s="176">
        <f t="shared" si="70"/>
        <v>0</v>
      </c>
      <c r="E170" s="210" t="str">
        <f>+MID(別紙④!G26,27,1)</f>
        <v/>
      </c>
      <c r="F170" s="210" t="str">
        <f>IFERROR((VLOOKUP(E170,#REF!,2,FALSE)),"")</f>
        <v/>
      </c>
      <c r="G170" s="184" t="str">
        <f t="shared" si="61"/>
        <v/>
      </c>
      <c r="H170" s="184">
        <f t="shared" si="71"/>
        <v>0</v>
      </c>
      <c r="I170" s="209" t="str">
        <f>+MID(別紙④!H27,27,1)</f>
        <v/>
      </c>
      <c r="J170" s="209" t="str">
        <f>IFERROR((VLOOKUP(I170,#REF!,2,FALSE)),"")</f>
        <v/>
      </c>
      <c r="K170" s="176" t="str">
        <f t="shared" si="62"/>
        <v/>
      </c>
      <c r="L170" s="176">
        <f t="shared" si="72"/>
        <v>0</v>
      </c>
      <c r="M170" s="210" t="str">
        <f>+MID(別紙④!G28,27,1)</f>
        <v/>
      </c>
      <c r="N170" s="210" t="str">
        <f>IFERROR((VLOOKUP(M170,#REF!,2,FALSE)),"")</f>
        <v/>
      </c>
      <c r="O170" s="184" t="str">
        <f t="shared" si="63"/>
        <v/>
      </c>
      <c r="P170" s="184">
        <f t="shared" si="73"/>
        <v>0</v>
      </c>
      <c r="Q170" s="209" t="str">
        <f>+MID(別紙④!H28,27,1)</f>
        <v/>
      </c>
      <c r="R170" s="209" t="str">
        <f>IFERROR((VLOOKUP(Q170,#REF!,2,FALSE)),"")</f>
        <v/>
      </c>
      <c r="S170" s="176" t="str">
        <f t="shared" si="64"/>
        <v/>
      </c>
      <c r="T170" s="176">
        <f t="shared" si="74"/>
        <v>0</v>
      </c>
      <c r="U170" s="210" t="str">
        <f>+MID(別紙④!G29,27,1)</f>
        <v/>
      </c>
      <c r="V170" s="210" t="str">
        <f>IFERROR((VLOOKUP(U170,#REF!,2,FALSE)),"")</f>
        <v/>
      </c>
      <c r="W170" s="184" t="str">
        <f t="shared" si="65"/>
        <v/>
      </c>
      <c r="X170" s="184">
        <f t="shared" si="75"/>
        <v>0</v>
      </c>
      <c r="Y170" s="209" t="str">
        <f>+MID(別紙④!H30,27,1)</f>
        <v/>
      </c>
      <c r="Z170" s="209" t="str">
        <f>IFERROR((VLOOKUP(Y170,#REF!,2,FALSE)),"")</f>
        <v/>
      </c>
      <c r="AA170" s="176" t="str">
        <f t="shared" si="66"/>
        <v/>
      </c>
      <c r="AB170" s="176">
        <f t="shared" si="76"/>
        <v>0</v>
      </c>
      <c r="AC170" s="210" t="str">
        <f>+MID(別紙④!G30,27,1)</f>
        <v/>
      </c>
      <c r="AD170" s="210" t="str">
        <f>IFERROR((VLOOKUP(AC170,#REF!,2,FALSE)),"")</f>
        <v/>
      </c>
      <c r="AE170" s="184" t="str">
        <f t="shared" si="67"/>
        <v/>
      </c>
      <c r="AF170" s="184">
        <f t="shared" si="77"/>
        <v>0</v>
      </c>
      <c r="AG170" s="209" t="str">
        <f>+MID(別紙④!H31,27,1)</f>
        <v/>
      </c>
      <c r="AH170" s="209" t="str">
        <f>IFERROR((VLOOKUP(AG170,#REF!,2,FALSE)),"")</f>
        <v/>
      </c>
      <c r="AI170" s="176" t="str">
        <f t="shared" si="68"/>
        <v/>
      </c>
      <c r="AJ170" s="176">
        <f t="shared" si="78"/>
        <v>0</v>
      </c>
    </row>
    <row r="171" spans="1:36" ht="13.5" customHeight="1">
      <c r="A171" s="209" t="str">
        <f>+MID(別紙④!H26,28,1)</f>
        <v/>
      </c>
      <c r="B171" s="209" t="str">
        <f>IFERROR((VLOOKUP(A171,#REF!,2,FALSE)),"")</f>
        <v/>
      </c>
      <c r="C171" s="176" t="str">
        <f t="shared" si="69"/>
        <v/>
      </c>
      <c r="D171" s="176">
        <f t="shared" si="70"/>
        <v>0</v>
      </c>
      <c r="E171" s="210" t="str">
        <f>+MID(別紙④!G26,28,1)</f>
        <v/>
      </c>
      <c r="F171" s="210" t="str">
        <f>IFERROR((VLOOKUP(E171,#REF!,2,FALSE)),"")</f>
        <v/>
      </c>
      <c r="G171" s="184" t="str">
        <f t="shared" si="61"/>
        <v/>
      </c>
      <c r="H171" s="184">
        <f t="shared" si="71"/>
        <v>0</v>
      </c>
      <c r="I171" s="209" t="str">
        <f>+MID(別紙④!H27,28,1)</f>
        <v/>
      </c>
      <c r="J171" s="209" t="str">
        <f>IFERROR((VLOOKUP(I171,#REF!,2,FALSE)),"")</f>
        <v/>
      </c>
      <c r="K171" s="176" t="str">
        <f t="shared" si="62"/>
        <v/>
      </c>
      <c r="L171" s="176">
        <f t="shared" si="72"/>
        <v>0</v>
      </c>
      <c r="M171" s="210" t="str">
        <f>+MID(別紙④!G28,28,1)</f>
        <v/>
      </c>
      <c r="N171" s="210" t="str">
        <f>IFERROR((VLOOKUP(M171,#REF!,2,FALSE)),"")</f>
        <v/>
      </c>
      <c r="O171" s="184" t="str">
        <f t="shared" si="63"/>
        <v/>
      </c>
      <c r="P171" s="184">
        <f t="shared" si="73"/>
        <v>0</v>
      </c>
      <c r="Q171" s="209" t="str">
        <f>+MID(別紙④!H28,28,1)</f>
        <v/>
      </c>
      <c r="R171" s="209" t="str">
        <f>IFERROR((VLOOKUP(Q171,#REF!,2,FALSE)),"")</f>
        <v/>
      </c>
      <c r="S171" s="176" t="str">
        <f t="shared" si="64"/>
        <v/>
      </c>
      <c r="T171" s="176">
        <f t="shared" si="74"/>
        <v>0</v>
      </c>
      <c r="U171" s="210" t="str">
        <f>+MID(別紙④!G30,28,1)</f>
        <v/>
      </c>
      <c r="V171" s="210" t="str">
        <f>IFERROR((VLOOKUP(U171,#REF!,2,FALSE)),"")</f>
        <v/>
      </c>
      <c r="W171" s="184" t="str">
        <f t="shared" si="65"/>
        <v/>
      </c>
      <c r="X171" s="184">
        <f t="shared" si="75"/>
        <v>0</v>
      </c>
      <c r="Y171" s="209" t="str">
        <f>+MID(別紙④!H30,28,1)</f>
        <v/>
      </c>
      <c r="Z171" s="209" t="str">
        <f>IFERROR((VLOOKUP(Y171,#REF!,2,FALSE)),"")</f>
        <v/>
      </c>
      <c r="AA171" s="176" t="str">
        <f t="shared" si="66"/>
        <v/>
      </c>
      <c r="AB171" s="176">
        <f t="shared" si="76"/>
        <v>0</v>
      </c>
      <c r="AC171" s="210" t="str">
        <f>+MID(別紙④!G30,28,1)</f>
        <v/>
      </c>
      <c r="AD171" s="210" t="str">
        <f>IFERROR((VLOOKUP(AC171,#REF!,2,FALSE)),"")</f>
        <v/>
      </c>
      <c r="AE171" s="184" t="str">
        <f t="shared" si="67"/>
        <v/>
      </c>
      <c r="AF171" s="184">
        <f t="shared" si="77"/>
        <v>0</v>
      </c>
      <c r="AG171" s="209" t="str">
        <f>+MID(別紙④!H31,28,1)</f>
        <v/>
      </c>
      <c r="AH171" s="209" t="str">
        <f>IFERROR((VLOOKUP(AG171,#REF!,2,FALSE)),"")</f>
        <v/>
      </c>
      <c r="AI171" s="176" t="str">
        <f t="shared" si="68"/>
        <v/>
      </c>
      <c r="AJ171" s="176">
        <f t="shared" si="78"/>
        <v>0</v>
      </c>
    </row>
    <row r="172" spans="1:36" ht="13.5" customHeight="1">
      <c r="A172" s="209" t="str">
        <f>+MID(別紙④!H26,29,1)</f>
        <v/>
      </c>
      <c r="B172" s="209" t="str">
        <f>IFERROR((VLOOKUP(A172,#REF!,2,FALSE)),"")</f>
        <v/>
      </c>
      <c r="C172" s="176" t="str">
        <f t="shared" si="69"/>
        <v/>
      </c>
      <c r="D172" s="176">
        <f t="shared" si="70"/>
        <v>0</v>
      </c>
      <c r="E172" s="210" t="str">
        <f>+MID(別紙④!G26,29,1)</f>
        <v/>
      </c>
      <c r="F172" s="210" t="str">
        <f>IFERROR((VLOOKUP(E172,#REF!,2,FALSE)),"")</f>
        <v/>
      </c>
      <c r="G172" s="184" t="str">
        <f t="shared" si="61"/>
        <v/>
      </c>
      <c r="H172" s="184">
        <f t="shared" si="71"/>
        <v>0</v>
      </c>
      <c r="I172" s="209" t="str">
        <f>+MID(別紙④!H27,29,1)</f>
        <v/>
      </c>
      <c r="J172" s="209" t="str">
        <f>IFERROR((VLOOKUP(I172,#REF!,2,FALSE)),"")</f>
        <v/>
      </c>
      <c r="K172" s="176" t="str">
        <f t="shared" si="62"/>
        <v/>
      </c>
      <c r="L172" s="176">
        <f t="shared" si="72"/>
        <v>0</v>
      </c>
      <c r="M172" s="210" t="str">
        <f>+MID(別紙④!G28,29,1)</f>
        <v/>
      </c>
      <c r="N172" s="210" t="str">
        <f>IFERROR((VLOOKUP(M172,#REF!,2,FALSE)),"")</f>
        <v/>
      </c>
      <c r="O172" s="184" t="str">
        <f t="shared" si="63"/>
        <v/>
      </c>
      <c r="P172" s="184">
        <f t="shared" si="73"/>
        <v>0</v>
      </c>
      <c r="Q172" s="209" t="str">
        <f>+MID(別紙④!H28,29,1)</f>
        <v/>
      </c>
      <c r="R172" s="209" t="str">
        <f>IFERROR((VLOOKUP(Q172,#REF!,2,FALSE)),"")</f>
        <v/>
      </c>
      <c r="S172" s="176" t="str">
        <f t="shared" si="64"/>
        <v/>
      </c>
      <c r="T172" s="176">
        <f t="shared" si="74"/>
        <v>0</v>
      </c>
      <c r="U172" s="210" t="str">
        <f>+MID(別紙④!G30,29,1)</f>
        <v/>
      </c>
      <c r="V172" s="210" t="str">
        <f>IFERROR((VLOOKUP(U172,#REF!,2,FALSE)),"")</f>
        <v/>
      </c>
      <c r="W172" s="184" t="str">
        <f t="shared" si="65"/>
        <v/>
      </c>
      <c r="X172" s="184">
        <f t="shared" si="75"/>
        <v>0</v>
      </c>
      <c r="Y172" s="209" t="str">
        <f>+MID(別紙④!H30,29,1)</f>
        <v/>
      </c>
      <c r="Z172" s="209" t="str">
        <f>IFERROR((VLOOKUP(Y172,#REF!,2,FALSE)),"")</f>
        <v/>
      </c>
      <c r="AA172" s="176" t="str">
        <f t="shared" si="66"/>
        <v/>
      </c>
      <c r="AB172" s="176">
        <f t="shared" si="76"/>
        <v>0</v>
      </c>
      <c r="AC172" s="210" t="str">
        <f>+MID(別紙④!G30,29,1)</f>
        <v/>
      </c>
      <c r="AD172" s="210" t="str">
        <f>IFERROR((VLOOKUP(AC172,#REF!,2,FALSE)),"")</f>
        <v/>
      </c>
      <c r="AE172" s="184" t="str">
        <f t="shared" si="67"/>
        <v/>
      </c>
      <c r="AF172" s="184">
        <f t="shared" si="77"/>
        <v>0</v>
      </c>
      <c r="AG172" s="209" t="str">
        <f>+MID(別紙④!H31,29,1)</f>
        <v/>
      </c>
      <c r="AH172" s="209" t="str">
        <f>IFERROR((VLOOKUP(AG172,#REF!,2,FALSE)),"")</f>
        <v/>
      </c>
      <c r="AI172" s="176" t="str">
        <f t="shared" si="68"/>
        <v/>
      </c>
      <c r="AJ172" s="176">
        <f t="shared" si="78"/>
        <v>0</v>
      </c>
    </row>
    <row r="173" spans="1:36" ht="13.5" customHeight="1">
      <c r="A173" s="209" t="str">
        <f>+MID(別紙④!H26,30,1)</f>
        <v/>
      </c>
      <c r="B173" s="209" t="str">
        <f>IFERROR((VLOOKUP(A173,#REF!,2,FALSE)),"")</f>
        <v/>
      </c>
      <c r="C173" s="176" t="str">
        <f t="shared" si="69"/>
        <v/>
      </c>
      <c r="D173" s="176">
        <f t="shared" si="70"/>
        <v>0</v>
      </c>
      <c r="E173" s="210" t="str">
        <f>+MID(別紙④!G26,30,1)</f>
        <v/>
      </c>
      <c r="F173" s="210" t="str">
        <f>IFERROR((VLOOKUP(E173,#REF!,2,FALSE)),"")</f>
        <v/>
      </c>
      <c r="G173" s="184" t="str">
        <f t="shared" si="61"/>
        <v/>
      </c>
      <c r="H173" s="184">
        <f t="shared" si="71"/>
        <v>0</v>
      </c>
      <c r="I173" s="209" t="str">
        <f>+MID(別紙④!H27,30,1)</f>
        <v/>
      </c>
      <c r="J173" s="209" t="str">
        <f>IFERROR((VLOOKUP(I173,#REF!,2,FALSE)),"")</f>
        <v/>
      </c>
      <c r="K173" s="176" t="str">
        <f t="shared" si="62"/>
        <v/>
      </c>
      <c r="L173" s="176">
        <f t="shared" si="72"/>
        <v>0</v>
      </c>
      <c r="M173" s="210" t="str">
        <f>+MID(別紙④!G28,30,1)</f>
        <v/>
      </c>
      <c r="N173" s="210" t="str">
        <f>IFERROR((VLOOKUP(M173,#REF!,2,FALSE)),"")</f>
        <v/>
      </c>
      <c r="O173" s="184" t="str">
        <f t="shared" si="63"/>
        <v/>
      </c>
      <c r="P173" s="184">
        <f t="shared" si="73"/>
        <v>0</v>
      </c>
      <c r="Q173" s="209" t="str">
        <f>+MID(別紙④!H28,30,1)</f>
        <v/>
      </c>
      <c r="R173" s="209" t="str">
        <f>IFERROR((VLOOKUP(Q173,#REF!,2,FALSE)),"")</f>
        <v/>
      </c>
      <c r="S173" s="176" t="str">
        <f t="shared" si="64"/>
        <v/>
      </c>
      <c r="T173" s="176">
        <f t="shared" si="74"/>
        <v>0</v>
      </c>
      <c r="U173" s="210" t="str">
        <f>+MID(別紙④!G30,30,1)</f>
        <v/>
      </c>
      <c r="V173" s="210" t="str">
        <f>IFERROR((VLOOKUP(U173,#REF!,2,FALSE)),"")</f>
        <v/>
      </c>
      <c r="W173" s="184" t="str">
        <f t="shared" si="65"/>
        <v/>
      </c>
      <c r="X173" s="184">
        <f t="shared" si="75"/>
        <v>0</v>
      </c>
      <c r="Y173" s="209" t="str">
        <f>+MID(別紙④!H30,30,1)</f>
        <v/>
      </c>
      <c r="Z173" s="209" t="str">
        <f>IFERROR((VLOOKUP(Y173,#REF!,2,FALSE)),"")</f>
        <v/>
      </c>
      <c r="AA173" s="176" t="str">
        <f t="shared" si="66"/>
        <v/>
      </c>
      <c r="AB173" s="176">
        <f t="shared" si="76"/>
        <v>0</v>
      </c>
      <c r="AC173" s="210" t="str">
        <f>+MID(別紙④!G30,30,1)</f>
        <v/>
      </c>
      <c r="AD173" s="210" t="str">
        <f>IFERROR((VLOOKUP(AC173,#REF!,2,FALSE)),"")</f>
        <v/>
      </c>
      <c r="AE173" s="184" t="str">
        <f t="shared" si="67"/>
        <v/>
      </c>
      <c r="AF173" s="184">
        <f t="shared" si="77"/>
        <v>0</v>
      </c>
      <c r="AG173" s="209" t="str">
        <f>+MID(別紙④!H31,30,1)</f>
        <v/>
      </c>
      <c r="AH173" s="209" t="str">
        <f>IFERROR((VLOOKUP(AG173,#REF!,2,FALSE)),"")</f>
        <v/>
      </c>
      <c r="AI173" s="176" t="str">
        <f t="shared" si="68"/>
        <v/>
      </c>
      <c r="AJ173" s="176">
        <f t="shared" si="78"/>
        <v>0</v>
      </c>
    </row>
    <row r="174" spans="1:36" ht="13.5" customHeight="1">
      <c r="A174" s="209" t="str">
        <f>+MID(別紙④!H26,31,1)</f>
        <v/>
      </c>
      <c r="B174" s="209" t="str">
        <f>IFERROR((VLOOKUP(A174,#REF!,2,FALSE)),"")</f>
        <v/>
      </c>
      <c r="C174" s="176" t="str">
        <f t="shared" si="69"/>
        <v/>
      </c>
      <c r="D174" s="176">
        <f t="shared" si="70"/>
        <v>0</v>
      </c>
      <c r="E174" s="210" t="str">
        <f>+MID(別紙④!G26,31,1)</f>
        <v/>
      </c>
      <c r="F174" s="210" t="str">
        <f>IFERROR((VLOOKUP(E174,#REF!,2,FALSE)),"")</f>
        <v/>
      </c>
      <c r="G174" s="184" t="str">
        <f t="shared" si="61"/>
        <v/>
      </c>
      <c r="H174" s="184">
        <f t="shared" si="71"/>
        <v>0</v>
      </c>
      <c r="I174" s="209" t="str">
        <f>+MID(別紙④!H27,31,1)</f>
        <v/>
      </c>
      <c r="J174" s="209" t="str">
        <f>IFERROR((VLOOKUP(I174,#REF!,2,FALSE)),"")</f>
        <v/>
      </c>
      <c r="K174" s="176" t="str">
        <f t="shared" si="62"/>
        <v/>
      </c>
      <c r="L174" s="176">
        <f t="shared" si="72"/>
        <v>0</v>
      </c>
      <c r="M174" s="210" t="str">
        <f>+MID(別紙④!G28,31,1)</f>
        <v/>
      </c>
      <c r="N174" s="210" t="str">
        <f>IFERROR((VLOOKUP(M174,#REF!,2,FALSE)),"")</f>
        <v/>
      </c>
      <c r="O174" s="184" t="str">
        <f t="shared" si="63"/>
        <v/>
      </c>
      <c r="P174" s="184">
        <f t="shared" si="73"/>
        <v>0</v>
      </c>
      <c r="Q174" s="209" t="str">
        <f>+MID(別紙④!H28,31,1)</f>
        <v/>
      </c>
      <c r="R174" s="209" t="str">
        <f>IFERROR((VLOOKUP(Q174,#REF!,2,FALSE)),"")</f>
        <v/>
      </c>
      <c r="S174" s="176" t="str">
        <f t="shared" si="64"/>
        <v/>
      </c>
      <c r="T174" s="176">
        <f t="shared" si="74"/>
        <v>0</v>
      </c>
      <c r="U174" s="210" t="str">
        <f>+MID(別紙④!G30,31,1)</f>
        <v/>
      </c>
      <c r="V174" s="210" t="str">
        <f>IFERROR((VLOOKUP(U174,#REF!,2,FALSE)),"")</f>
        <v/>
      </c>
      <c r="W174" s="184" t="str">
        <f t="shared" si="65"/>
        <v/>
      </c>
      <c r="X174" s="184">
        <f t="shared" si="75"/>
        <v>0</v>
      </c>
      <c r="Y174" s="209" t="str">
        <f>+MID(別紙④!H30,31,1)</f>
        <v/>
      </c>
      <c r="Z174" s="209" t="str">
        <f>IFERROR((VLOOKUP(Y174,#REF!,2,FALSE)),"")</f>
        <v/>
      </c>
      <c r="AA174" s="176" t="str">
        <f t="shared" si="66"/>
        <v/>
      </c>
      <c r="AB174" s="176">
        <f t="shared" si="76"/>
        <v>0</v>
      </c>
      <c r="AC174" s="210" t="str">
        <f>+MID(別紙④!G30,31,1)</f>
        <v/>
      </c>
      <c r="AD174" s="210" t="str">
        <f>IFERROR((VLOOKUP(AC174,#REF!,2,FALSE)),"")</f>
        <v/>
      </c>
      <c r="AE174" s="184" t="str">
        <f t="shared" si="67"/>
        <v/>
      </c>
      <c r="AF174" s="184">
        <f t="shared" si="77"/>
        <v>0</v>
      </c>
      <c r="AG174" s="209" t="str">
        <f>+MID(別紙④!H31,31,1)</f>
        <v/>
      </c>
      <c r="AH174" s="209" t="str">
        <f>IFERROR((VLOOKUP(AG174,#REF!,2,FALSE)),"")</f>
        <v/>
      </c>
      <c r="AI174" s="176" t="str">
        <f t="shared" si="68"/>
        <v/>
      </c>
      <c r="AJ174" s="176">
        <f t="shared" si="78"/>
        <v>0</v>
      </c>
    </row>
    <row r="175" spans="1:36" ht="13.5" customHeight="1">
      <c r="A175" s="209" t="str">
        <f>+MID(別紙④!H26,32,1)</f>
        <v/>
      </c>
      <c r="B175" s="209" t="str">
        <f>IFERROR((VLOOKUP(A175,#REF!,2,FALSE)),"")</f>
        <v/>
      </c>
      <c r="C175" s="176" t="str">
        <f t="shared" si="69"/>
        <v/>
      </c>
      <c r="D175" s="218">
        <f t="shared" si="70"/>
        <v>0</v>
      </c>
      <c r="E175" s="210" t="str">
        <f>+MID(別紙④!G26,32,1)</f>
        <v/>
      </c>
      <c r="F175" s="210" t="str">
        <f>IFERROR((VLOOKUP(E175,#REF!,2,FALSE)),"")</f>
        <v/>
      </c>
      <c r="G175" s="184" t="str">
        <f t="shared" si="61"/>
        <v/>
      </c>
      <c r="H175" s="219">
        <f t="shared" si="71"/>
        <v>0</v>
      </c>
      <c r="I175" s="209" t="str">
        <f>+MID(別紙④!H27,32,1)</f>
        <v/>
      </c>
      <c r="J175" s="209" t="str">
        <f>IFERROR((VLOOKUP(I175,#REF!,2,FALSE)),"")</f>
        <v/>
      </c>
      <c r="K175" s="176" t="str">
        <f t="shared" si="62"/>
        <v/>
      </c>
      <c r="L175" s="218">
        <f t="shared" si="72"/>
        <v>0</v>
      </c>
      <c r="M175" s="210" t="str">
        <f>+MID(別紙④!G28,32,1)</f>
        <v/>
      </c>
      <c r="N175" s="210" t="str">
        <f>IFERROR((VLOOKUP(M175,#REF!,2,FALSE)),"")</f>
        <v/>
      </c>
      <c r="O175" s="184" t="str">
        <f t="shared" si="63"/>
        <v/>
      </c>
      <c r="P175" s="219">
        <f t="shared" si="73"/>
        <v>0</v>
      </c>
      <c r="Q175" s="209" t="str">
        <f>+MID(別紙④!H28,32,1)</f>
        <v/>
      </c>
      <c r="R175" s="209" t="str">
        <f>IFERROR((VLOOKUP(Q175,#REF!,2,FALSE)),"")</f>
        <v/>
      </c>
      <c r="S175" s="176" t="str">
        <f t="shared" si="64"/>
        <v/>
      </c>
      <c r="T175" s="218">
        <f t="shared" si="74"/>
        <v>0</v>
      </c>
      <c r="U175" s="210" t="str">
        <f>+MID(別紙④!G30,32,1)</f>
        <v/>
      </c>
      <c r="V175" s="210" t="str">
        <f>IFERROR((VLOOKUP(U175,#REF!,2,FALSE)),"")</f>
        <v/>
      </c>
      <c r="W175" s="184" t="str">
        <f t="shared" si="65"/>
        <v/>
      </c>
      <c r="X175" s="219">
        <f t="shared" si="75"/>
        <v>0</v>
      </c>
      <c r="Y175" s="209" t="str">
        <f>+MID(別紙④!H30,32,1)</f>
        <v/>
      </c>
      <c r="Z175" s="209" t="str">
        <f>IFERROR((VLOOKUP(Y175,#REF!,2,FALSE)),"")</f>
        <v/>
      </c>
      <c r="AA175" s="176" t="str">
        <f t="shared" si="66"/>
        <v/>
      </c>
      <c r="AB175" s="218">
        <f t="shared" si="76"/>
        <v>0</v>
      </c>
      <c r="AC175" s="210" t="str">
        <f>+MID(別紙④!G30,32,1)</f>
        <v/>
      </c>
      <c r="AD175" s="210" t="str">
        <f>IFERROR((VLOOKUP(AC175,#REF!,2,FALSE)),"")</f>
        <v/>
      </c>
      <c r="AE175" s="184" t="str">
        <f t="shared" si="67"/>
        <v/>
      </c>
      <c r="AF175" s="219">
        <f t="shared" si="77"/>
        <v>0</v>
      </c>
      <c r="AG175" s="209" t="str">
        <f>+MID(別紙④!H31,32,1)</f>
        <v/>
      </c>
      <c r="AH175" s="209" t="str">
        <f>IFERROR((VLOOKUP(AG175,#REF!,2,FALSE)),"")</f>
        <v/>
      </c>
      <c r="AI175" s="176" t="str">
        <f t="shared" si="68"/>
        <v/>
      </c>
      <c r="AJ175" s="218">
        <f t="shared" si="78"/>
        <v>0</v>
      </c>
    </row>
    <row r="176" spans="1:36" ht="13.5" customHeight="1">
      <c r="A176" s="220"/>
      <c r="B176" s="220"/>
      <c r="D176" s="209">
        <f>SUM(D144:D175)</f>
        <v>0</v>
      </c>
      <c r="E176" s="220"/>
      <c r="F176" s="220"/>
      <c r="H176" s="209">
        <f>SUM(H144:H175)</f>
        <v>0</v>
      </c>
      <c r="I176" s="220"/>
      <c r="J176" s="220"/>
      <c r="L176" s="209">
        <f>SUM(L144:L175)</f>
        <v>0</v>
      </c>
      <c r="M176" s="220"/>
      <c r="N176" s="220"/>
      <c r="P176" s="209">
        <f>SUM(P144:P175)</f>
        <v>0</v>
      </c>
      <c r="Q176" s="220"/>
      <c r="R176" s="220"/>
      <c r="T176" s="209">
        <f>SUM(T144:T175)</f>
        <v>0</v>
      </c>
      <c r="U176" s="220"/>
      <c r="V176" s="220"/>
      <c r="X176" s="209">
        <f>SUM(X144:X175)</f>
        <v>0</v>
      </c>
      <c r="Y176" s="221"/>
      <c r="Z176" s="221"/>
      <c r="AB176" s="186">
        <f>SUM(AB144:AB175)</f>
        <v>0</v>
      </c>
      <c r="AC176" s="221"/>
      <c r="AD176" s="221"/>
      <c r="AF176" s="186">
        <f>SUM(AF144:AF175)</f>
        <v>0</v>
      </c>
      <c r="AG176" s="221"/>
      <c r="AH176" s="221"/>
      <c r="AJ176" s="186">
        <f>SUM(AJ144:AJ175)</f>
        <v>0</v>
      </c>
    </row>
    <row r="177" spans="1:8" ht="13.5" customHeight="1"/>
    <row r="178" spans="1:8" ht="13.5" customHeight="1">
      <c r="A178" s="182" t="s">
        <v>1029</v>
      </c>
      <c r="B178" s="182" t="s">
        <v>1030</v>
      </c>
      <c r="C178" s="182" t="s">
        <v>1031</v>
      </c>
      <c r="D178" s="182" t="s">
        <v>1032</v>
      </c>
      <c r="E178" s="182" t="s">
        <v>1033</v>
      </c>
      <c r="F178" s="182" t="s">
        <v>1034</v>
      </c>
      <c r="G178" s="182" t="s">
        <v>1035</v>
      </c>
      <c r="H178" s="182" t="s">
        <v>1036</v>
      </c>
    </row>
    <row r="179" spans="1:8" ht="13.5" customHeight="1">
      <c r="A179" s="209" t="str">
        <f>+LEFT(別紙④!G31,1)</f>
        <v/>
      </c>
      <c r="B179" s="209" t="str">
        <f>IFERROR((VLOOKUP(A179,#REF!,2,FALSE)),"")</f>
        <v/>
      </c>
      <c r="C179" s="176" t="str">
        <f>IFERROR(CODE(A179),"")</f>
        <v/>
      </c>
      <c r="D179" s="176">
        <f>IF(C179="",0,IF(OR(AND(C179&lt;=122,C179&gt;=97),AND(C179&lt;=90,C179&gt;=65),AND(C179&lt;=57,C179&gt;=48),C179=45,C179=46,C179=64,C179=95,C179=36,C179=35),0,1))</f>
        <v>0</v>
      </c>
      <c r="E179" s="210" t="str">
        <f>+LEFT(別紙④!H31,1)</f>
        <v/>
      </c>
      <c r="F179" s="210" t="str">
        <f>IFERROR((VLOOKUP(E179,#REF!,2,FALSE)),"")</f>
        <v/>
      </c>
      <c r="G179" s="184" t="str">
        <f t="shared" ref="G179:G210" si="79">IFERROR(CODE(E179),"")</f>
        <v/>
      </c>
      <c r="H179" s="184">
        <f>IF(G179="",0,IF(OR(AND(G179&lt;=122,G179&gt;=97),AND(G179&lt;=90,G179&gt;=65),AND(G179&lt;=57,G179&gt;=48),G179=45,G179=46,G179=64,G179=95,G179=36,G179=35),0,1))</f>
        <v>0</v>
      </c>
    </row>
    <row r="180" spans="1:8" ht="13.5" customHeight="1">
      <c r="A180" s="209" t="str">
        <f>+MID(別紙④!G31,2,1)</f>
        <v/>
      </c>
      <c r="B180" s="209" t="str">
        <f>IFERROR((VLOOKUP(A180,#REF!,2,FALSE)),"")</f>
        <v/>
      </c>
      <c r="C180" s="176" t="str">
        <f t="shared" ref="C180:C210" si="80">IFERROR(CODE(A180),"")</f>
        <v/>
      </c>
      <c r="D180" s="176">
        <f t="shared" ref="D180:D210" si="81">IF(C180="",0,IF(OR(AND(C180&lt;=122,C180&gt;=97),AND(C180&lt;=90,C180&gt;=65),AND(C180&lt;=57,C180&gt;=48),C180=45,C180=46,C180=64,C180=95,C180=36,C180=35),0,1))</f>
        <v>0</v>
      </c>
      <c r="E180" s="210" t="str">
        <f>+MID(別紙④!H31,2,1)</f>
        <v/>
      </c>
      <c r="F180" s="210" t="str">
        <f>IFERROR((VLOOKUP(E180,#REF!,2,FALSE)),"")</f>
        <v/>
      </c>
      <c r="G180" s="184" t="str">
        <f t="shared" si="79"/>
        <v/>
      </c>
      <c r="H180" s="184">
        <f>IF(G180="",0,IF(OR(AND(G180&lt;=122,G180&gt;=97),AND(G180&lt;=90,G180&gt;=65),AND(G180&lt;=57,G180&gt;=48),G180=45,G180=46,G180=64,G180=95,G180=36,G180=35),0,1))</f>
        <v>0</v>
      </c>
    </row>
    <row r="181" spans="1:8" ht="13.5" customHeight="1">
      <c r="A181" s="209" t="str">
        <f>+MID(別紙④!G31,3,1)</f>
        <v/>
      </c>
      <c r="B181" s="209" t="str">
        <f>IFERROR((VLOOKUP(A181,#REF!,2,FALSE)),"")</f>
        <v/>
      </c>
      <c r="C181" s="176" t="str">
        <f t="shared" si="80"/>
        <v/>
      </c>
      <c r="D181" s="176">
        <f t="shared" si="81"/>
        <v>0</v>
      </c>
      <c r="E181" s="210" t="str">
        <f>+MID(別紙④!H31,3,1)</f>
        <v/>
      </c>
      <c r="F181" s="210" t="str">
        <f>IFERROR((VLOOKUP(E181,#REF!,2,FALSE)),"")</f>
        <v/>
      </c>
      <c r="G181" s="184" t="str">
        <f t="shared" si="79"/>
        <v/>
      </c>
      <c r="H181" s="184">
        <f t="shared" ref="H181:H210" si="82">IF(G181="",0,IF(OR(AND(G181&lt;=122,G181&gt;=97),AND(G181&lt;=90,G181&gt;=65),AND(G181&lt;=57,G181&gt;=48),G181=45,G181=46,G181=64,G181=95,G181=36,G181=35),0,1))</f>
        <v>0</v>
      </c>
    </row>
    <row r="182" spans="1:8" ht="13.5" customHeight="1">
      <c r="A182" s="209" t="str">
        <f>+MID(別紙④!G31,4,1)</f>
        <v/>
      </c>
      <c r="B182" s="209" t="str">
        <f>IFERROR((VLOOKUP(A182,#REF!,2,FALSE)),"")</f>
        <v/>
      </c>
      <c r="C182" s="176" t="str">
        <f t="shared" si="80"/>
        <v/>
      </c>
      <c r="D182" s="176">
        <f t="shared" si="81"/>
        <v>0</v>
      </c>
      <c r="E182" s="210" t="str">
        <f>+MID(別紙④!H31,4,1)</f>
        <v/>
      </c>
      <c r="F182" s="210" t="str">
        <f>IFERROR((VLOOKUP(E182,#REF!,2,FALSE)),"")</f>
        <v/>
      </c>
      <c r="G182" s="184" t="str">
        <f t="shared" si="79"/>
        <v/>
      </c>
      <c r="H182" s="184">
        <f t="shared" si="82"/>
        <v>0</v>
      </c>
    </row>
    <row r="183" spans="1:8" ht="13.5" customHeight="1">
      <c r="A183" s="209" t="str">
        <f>+MID(別紙④!G31,5,1)</f>
        <v/>
      </c>
      <c r="B183" s="209" t="str">
        <f>IFERROR((VLOOKUP(A183,#REF!,2,FALSE)),"")</f>
        <v/>
      </c>
      <c r="C183" s="176" t="str">
        <f t="shared" si="80"/>
        <v/>
      </c>
      <c r="D183" s="176">
        <f t="shared" si="81"/>
        <v>0</v>
      </c>
      <c r="E183" s="210" t="str">
        <f>+MID(別紙④!H31,5,1)</f>
        <v/>
      </c>
      <c r="F183" s="210" t="str">
        <f>IFERROR((VLOOKUP(E183,#REF!,2,FALSE)),"")</f>
        <v/>
      </c>
      <c r="G183" s="184" t="str">
        <f t="shared" si="79"/>
        <v/>
      </c>
      <c r="H183" s="184">
        <f t="shared" si="82"/>
        <v>0</v>
      </c>
    </row>
    <row r="184" spans="1:8" ht="13.5" customHeight="1">
      <c r="A184" s="209" t="str">
        <f>+MID(別紙④!G31,6,1)</f>
        <v/>
      </c>
      <c r="B184" s="209" t="str">
        <f>IFERROR((VLOOKUP(A184,#REF!,2,FALSE)),"")</f>
        <v/>
      </c>
      <c r="C184" s="176" t="str">
        <f t="shared" si="80"/>
        <v/>
      </c>
      <c r="D184" s="176">
        <f t="shared" si="81"/>
        <v>0</v>
      </c>
      <c r="E184" s="210" t="str">
        <f>+MID(別紙④!H31,6,1)</f>
        <v/>
      </c>
      <c r="F184" s="210" t="str">
        <f>IFERROR((VLOOKUP(E184,#REF!,2,FALSE)),"")</f>
        <v/>
      </c>
      <c r="G184" s="184" t="str">
        <f t="shared" si="79"/>
        <v/>
      </c>
      <c r="H184" s="184">
        <f t="shared" si="82"/>
        <v>0</v>
      </c>
    </row>
    <row r="185" spans="1:8" ht="13.5" customHeight="1">
      <c r="A185" s="209" t="str">
        <f>+MID(別紙④!G31,7,1)</f>
        <v/>
      </c>
      <c r="B185" s="209" t="str">
        <f>IFERROR((VLOOKUP(A185,#REF!,2,FALSE)),"")</f>
        <v/>
      </c>
      <c r="C185" s="176" t="str">
        <f t="shared" si="80"/>
        <v/>
      </c>
      <c r="D185" s="176">
        <f t="shared" si="81"/>
        <v>0</v>
      </c>
      <c r="E185" s="210" t="str">
        <f>+MID(別紙④!H31,7,1)</f>
        <v/>
      </c>
      <c r="F185" s="210" t="str">
        <f>IFERROR((VLOOKUP(E185,#REF!,2,FALSE)),"")</f>
        <v/>
      </c>
      <c r="G185" s="184" t="str">
        <f t="shared" si="79"/>
        <v/>
      </c>
      <c r="H185" s="184">
        <f t="shared" si="82"/>
        <v>0</v>
      </c>
    </row>
    <row r="186" spans="1:8" ht="13.5" customHeight="1">
      <c r="A186" s="209" t="str">
        <f>+MID(別紙④!G31,8,1)</f>
        <v/>
      </c>
      <c r="B186" s="209" t="str">
        <f>IFERROR((VLOOKUP(A186,#REF!,2,FALSE)),"")</f>
        <v/>
      </c>
      <c r="C186" s="176" t="str">
        <f t="shared" si="80"/>
        <v/>
      </c>
      <c r="D186" s="176">
        <f t="shared" si="81"/>
        <v>0</v>
      </c>
      <c r="E186" s="210" t="str">
        <f>+MID(別紙④!H31,8,1)</f>
        <v/>
      </c>
      <c r="F186" s="210" t="str">
        <f>IFERROR((VLOOKUP(E186,#REF!,2,FALSE)),"")</f>
        <v/>
      </c>
      <c r="G186" s="184" t="str">
        <f t="shared" si="79"/>
        <v/>
      </c>
      <c r="H186" s="184">
        <f t="shared" si="82"/>
        <v>0</v>
      </c>
    </row>
    <row r="187" spans="1:8" ht="13.5" customHeight="1">
      <c r="A187" s="209" t="str">
        <f>+MID(別紙④!G31,9,1)</f>
        <v/>
      </c>
      <c r="B187" s="209" t="str">
        <f>IFERROR((VLOOKUP(A187,#REF!,2,FALSE)),"")</f>
        <v/>
      </c>
      <c r="C187" s="176" t="str">
        <f t="shared" si="80"/>
        <v/>
      </c>
      <c r="D187" s="176">
        <f t="shared" si="81"/>
        <v>0</v>
      </c>
      <c r="E187" s="210" t="str">
        <f>+MID(別紙④!H31,9,1)</f>
        <v/>
      </c>
      <c r="F187" s="210" t="str">
        <f>IFERROR((VLOOKUP(E187,#REF!,2,FALSE)),"")</f>
        <v/>
      </c>
      <c r="G187" s="184" t="str">
        <f t="shared" si="79"/>
        <v/>
      </c>
      <c r="H187" s="184">
        <f t="shared" si="82"/>
        <v>0</v>
      </c>
    </row>
    <row r="188" spans="1:8" ht="13.5" customHeight="1">
      <c r="A188" s="209" t="str">
        <f>+MID(別紙④!G31,10,1)</f>
        <v/>
      </c>
      <c r="B188" s="209" t="str">
        <f>IFERROR((VLOOKUP(A188,#REF!,2,FALSE)),"")</f>
        <v/>
      </c>
      <c r="C188" s="176" t="str">
        <f t="shared" si="80"/>
        <v/>
      </c>
      <c r="D188" s="176">
        <f t="shared" si="81"/>
        <v>0</v>
      </c>
      <c r="E188" s="210" t="str">
        <f>+MID(別紙④!H31,10,1)</f>
        <v/>
      </c>
      <c r="F188" s="210" t="str">
        <f>IFERROR((VLOOKUP(E188,#REF!,2,FALSE)),"")</f>
        <v/>
      </c>
      <c r="G188" s="184" t="str">
        <f t="shared" si="79"/>
        <v/>
      </c>
      <c r="H188" s="184">
        <f t="shared" si="82"/>
        <v>0</v>
      </c>
    </row>
    <row r="189" spans="1:8" ht="13.5" customHeight="1">
      <c r="A189" s="209" t="str">
        <f>+MID(別紙④!G31,11,1)</f>
        <v/>
      </c>
      <c r="B189" s="209" t="str">
        <f>IFERROR((VLOOKUP(A189,#REF!,2,FALSE)),"")</f>
        <v/>
      </c>
      <c r="C189" s="176" t="str">
        <f t="shared" si="80"/>
        <v/>
      </c>
      <c r="D189" s="176">
        <f t="shared" si="81"/>
        <v>0</v>
      </c>
      <c r="E189" s="210" t="str">
        <f>+MID(別紙④!H31,11,1)</f>
        <v/>
      </c>
      <c r="F189" s="210" t="str">
        <f>IFERROR((VLOOKUP(E189,#REF!,2,FALSE)),"")</f>
        <v/>
      </c>
      <c r="G189" s="184" t="str">
        <f t="shared" si="79"/>
        <v/>
      </c>
      <c r="H189" s="184">
        <f t="shared" si="82"/>
        <v>0</v>
      </c>
    </row>
    <row r="190" spans="1:8" ht="13.5" customHeight="1">
      <c r="A190" s="209" t="str">
        <f>+MID(別紙④!G31,12,1)</f>
        <v/>
      </c>
      <c r="B190" s="209" t="str">
        <f>IFERROR((VLOOKUP(A190,#REF!,2,FALSE)),"")</f>
        <v/>
      </c>
      <c r="C190" s="176" t="str">
        <f t="shared" si="80"/>
        <v/>
      </c>
      <c r="D190" s="176">
        <f t="shared" si="81"/>
        <v>0</v>
      </c>
      <c r="E190" s="210" t="str">
        <f>+MID(別紙④!H31,12,1)</f>
        <v/>
      </c>
      <c r="F190" s="210" t="str">
        <f>IFERROR((VLOOKUP(E190,#REF!,2,FALSE)),"")</f>
        <v/>
      </c>
      <c r="G190" s="184" t="str">
        <f t="shared" si="79"/>
        <v/>
      </c>
      <c r="H190" s="184">
        <f t="shared" si="82"/>
        <v>0</v>
      </c>
    </row>
    <row r="191" spans="1:8" ht="13.5" customHeight="1">
      <c r="A191" s="209" t="str">
        <f>+MID(別紙④!G31,13,1)</f>
        <v/>
      </c>
      <c r="B191" s="209" t="str">
        <f>IFERROR((VLOOKUP(A191,#REF!,2,FALSE)),"")</f>
        <v/>
      </c>
      <c r="C191" s="176" t="str">
        <f t="shared" si="80"/>
        <v/>
      </c>
      <c r="D191" s="176">
        <f t="shared" si="81"/>
        <v>0</v>
      </c>
      <c r="E191" s="210" t="str">
        <f>+MID(別紙④!H31,13,1)</f>
        <v/>
      </c>
      <c r="F191" s="210" t="str">
        <f>IFERROR((VLOOKUP(E191,#REF!,2,FALSE)),"")</f>
        <v/>
      </c>
      <c r="G191" s="184" t="str">
        <f t="shared" si="79"/>
        <v/>
      </c>
      <c r="H191" s="184">
        <f t="shared" si="82"/>
        <v>0</v>
      </c>
    </row>
    <row r="192" spans="1:8" ht="13.5" customHeight="1">
      <c r="A192" s="209" t="str">
        <f>+MID(別紙④!G31,14,1)</f>
        <v/>
      </c>
      <c r="B192" s="209" t="str">
        <f>IFERROR((VLOOKUP(A192,#REF!,2,FALSE)),"")</f>
        <v/>
      </c>
      <c r="C192" s="176" t="str">
        <f t="shared" si="80"/>
        <v/>
      </c>
      <c r="D192" s="176">
        <f t="shared" si="81"/>
        <v>0</v>
      </c>
      <c r="E192" s="210" t="str">
        <f>+MID(別紙④!H31,14,1)</f>
        <v/>
      </c>
      <c r="F192" s="210" t="str">
        <f>IFERROR((VLOOKUP(E192,#REF!,2,FALSE)),"")</f>
        <v/>
      </c>
      <c r="G192" s="184" t="str">
        <f t="shared" si="79"/>
        <v/>
      </c>
      <c r="H192" s="184">
        <f t="shared" si="82"/>
        <v>0</v>
      </c>
    </row>
    <row r="193" spans="1:8" ht="13.5" customHeight="1">
      <c r="A193" s="209" t="str">
        <f>+MID(別紙④!G31,15,1)</f>
        <v/>
      </c>
      <c r="B193" s="209" t="str">
        <f>IFERROR((VLOOKUP(A193,#REF!,2,FALSE)),"")</f>
        <v/>
      </c>
      <c r="C193" s="176" t="str">
        <f t="shared" si="80"/>
        <v/>
      </c>
      <c r="D193" s="176">
        <f t="shared" si="81"/>
        <v>0</v>
      </c>
      <c r="E193" s="210" t="str">
        <f>+MID(別紙④!H31,15,1)</f>
        <v/>
      </c>
      <c r="F193" s="210" t="str">
        <f>IFERROR((VLOOKUP(E193,#REF!,2,FALSE)),"")</f>
        <v/>
      </c>
      <c r="G193" s="184" t="str">
        <f t="shared" si="79"/>
        <v/>
      </c>
      <c r="H193" s="184">
        <f t="shared" si="82"/>
        <v>0</v>
      </c>
    </row>
    <row r="194" spans="1:8" ht="13.5" customHeight="1">
      <c r="A194" s="209" t="str">
        <f>+MID(別紙④!G31,16,1)</f>
        <v/>
      </c>
      <c r="B194" s="209" t="str">
        <f>IFERROR((VLOOKUP(A194,#REF!,2,FALSE)),"")</f>
        <v/>
      </c>
      <c r="C194" s="176" t="str">
        <f t="shared" si="80"/>
        <v/>
      </c>
      <c r="D194" s="176">
        <f t="shared" si="81"/>
        <v>0</v>
      </c>
      <c r="E194" s="210" t="str">
        <f>+MID(別紙④!H31,16,1)</f>
        <v/>
      </c>
      <c r="F194" s="210" t="str">
        <f>IFERROR((VLOOKUP(E194,#REF!,2,FALSE)),"")</f>
        <v/>
      </c>
      <c r="G194" s="184" t="str">
        <f t="shared" si="79"/>
        <v/>
      </c>
      <c r="H194" s="184">
        <f t="shared" si="82"/>
        <v>0</v>
      </c>
    </row>
    <row r="195" spans="1:8" ht="13.5" customHeight="1">
      <c r="A195" s="209" t="str">
        <f>+MID(別紙④!G31,17,1)</f>
        <v/>
      </c>
      <c r="B195" s="209" t="str">
        <f>IFERROR((VLOOKUP(A195,#REF!,2,FALSE)),"")</f>
        <v/>
      </c>
      <c r="C195" s="176" t="str">
        <f t="shared" si="80"/>
        <v/>
      </c>
      <c r="D195" s="176">
        <f t="shared" si="81"/>
        <v>0</v>
      </c>
      <c r="E195" s="210" t="str">
        <f>+MID(別紙④!H31,17,1)</f>
        <v/>
      </c>
      <c r="F195" s="210" t="str">
        <f>IFERROR((VLOOKUP(E195,#REF!,2,FALSE)),"")</f>
        <v/>
      </c>
      <c r="G195" s="184" t="str">
        <f t="shared" si="79"/>
        <v/>
      </c>
      <c r="H195" s="184">
        <f t="shared" si="82"/>
        <v>0</v>
      </c>
    </row>
    <row r="196" spans="1:8" ht="13.5" customHeight="1">
      <c r="A196" s="209" t="str">
        <f>+MID(別紙④!G31,18,1)</f>
        <v/>
      </c>
      <c r="B196" s="209" t="str">
        <f>IFERROR((VLOOKUP(A196,#REF!,2,FALSE)),"")</f>
        <v/>
      </c>
      <c r="C196" s="176" t="str">
        <f t="shared" si="80"/>
        <v/>
      </c>
      <c r="D196" s="176">
        <f t="shared" si="81"/>
        <v>0</v>
      </c>
      <c r="E196" s="210" t="str">
        <f>+MID(別紙④!H31,18,1)</f>
        <v/>
      </c>
      <c r="F196" s="210" t="str">
        <f>IFERROR((VLOOKUP(E196,#REF!,2,FALSE)),"")</f>
        <v/>
      </c>
      <c r="G196" s="184" t="str">
        <f t="shared" si="79"/>
        <v/>
      </c>
      <c r="H196" s="184">
        <f t="shared" si="82"/>
        <v>0</v>
      </c>
    </row>
    <row r="197" spans="1:8" ht="13.5" customHeight="1">
      <c r="A197" s="209" t="str">
        <f>+MID(別紙④!G31,19,1)</f>
        <v/>
      </c>
      <c r="B197" s="209" t="str">
        <f>IFERROR((VLOOKUP(A197,#REF!,2,FALSE)),"")</f>
        <v/>
      </c>
      <c r="C197" s="176" t="str">
        <f t="shared" si="80"/>
        <v/>
      </c>
      <c r="D197" s="176">
        <f t="shared" si="81"/>
        <v>0</v>
      </c>
      <c r="E197" s="210" t="str">
        <f>+MID(別紙④!H31,19,1)</f>
        <v/>
      </c>
      <c r="F197" s="210" t="str">
        <f>IFERROR((VLOOKUP(E197,#REF!,2,FALSE)),"")</f>
        <v/>
      </c>
      <c r="G197" s="184" t="str">
        <f t="shared" si="79"/>
        <v/>
      </c>
      <c r="H197" s="184">
        <f t="shared" si="82"/>
        <v>0</v>
      </c>
    </row>
    <row r="198" spans="1:8" ht="13.5" customHeight="1">
      <c r="A198" s="209" t="str">
        <f>+MID(別紙④!G31,20,1)</f>
        <v/>
      </c>
      <c r="B198" s="209" t="str">
        <f>IFERROR((VLOOKUP(A198,#REF!,2,FALSE)),"")</f>
        <v/>
      </c>
      <c r="C198" s="176" t="str">
        <f t="shared" si="80"/>
        <v/>
      </c>
      <c r="D198" s="176">
        <f t="shared" si="81"/>
        <v>0</v>
      </c>
      <c r="E198" s="210" t="str">
        <f>+MID(別紙④!H31,20,1)</f>
        <v/>
      </c>
      <c r="F198" s="210" t="str">
        <f>IFERROR((VLOOKUP(E198,#REF!,2,FALSE)),"")</f>
        <v/>
      </c>
      <c r="G198" s="184" t="str">
        <f t="shared" si="79"/>
        <v/>
      </c>
      <c r="H198" s="184">
        <f t="shared" si="82"/>
        <v>0</v>
      </c>
    </row>
    <row r="199" spans="1:8" ht="13.5" customHeight="1">
      <c r="A199" s="209" t="str">
        <f>+MID(別紙④!G31,21,1)</f>
        <v/>
      </c>
      <c r="B199" s="209" t="str">
        <f>IFERROR((VLOOKUP(A199,#REF!,2,FALSE)),"")</f>
        <v/>
      </c>
      <c r="C199" s="176" t="str">
        <f t="shared" si="80"/>
        <v/>
      </c>
      <c r="D199" s="176">
        <f t="shared" si="81"/>
        <v>0</v>
      </c>
      <c r="E199" s="210" t="str">
        <f>+MID(別紙④!H31,21,1)</f>
        <v/>
      </c>
      <c r="F199" s="210" t="str">
        <f>IFERROR((VLOOKUP(E199,#REF!,2,FALSE)),"")</f>
        <v/>
      </c>
      <c r="G199" s="184" t="str">
        <f t="shared" si="79"/>
        <v/>
      </c>
      <c r="H199" s="184">
        <f t="shared" si="82"/>
        <v>0</v>
      </c>
    </row>
    <row r="200" spans="1:8" ht="13.5" customHeight="1">
      <c r="A200" s="209" t="str">
        <f>+MID(別紙④!G31,22,1)</f>
        <v/>
      </c>
      <c r="B200" s="209" t="str">
        <f>IFERROR((VLOOKUP(A200,#REF!,2,FALSE)),"")</f>
        <v/>
      </c>
      <c r="C200" s="176" t="str">
        <f t="shared" si="80"/>
        <v/>
      </c>
      <c r="D200" s="176">
        <f t="shared" si="81"/>
        <v>0</v>
      </c>
      <c r="E200" s="210" t="str">
        <f>+MID(別紙④!H31,22,1)</f>
        <v/>
      </c>
      <c r="F200" s="210" t="str">
        <f>IFERROR((VLOOKUP(E200,#REF!,2,FALSE)),"")</f>
        <v/>
      </c>
      <c r="G200" s="184" t="str">
        <f t="shared" si="79"/>
        <v/>
      </c>
      <c r="H200" s="184">
        <f t="shared" si="82"/>
        <v>0</v>
      </c>
    </row>
    <row r="201" spans="1:8" ht="13.5" customHeight="1">
      <c r="A201" s="209" t="str">
        <f>+MID(別紙④!G31,23,1)</f>
        <v/>
      </c>
      <c r="B201" s="209" t="str">
        <f>IFERROR((VLOOKUP(A201,#REF!,2,FALSE)),"")</f>
        <v/>
      </c>
      <c r="C201" s="176" t="str">
        <f t="shared" si="80"/>
        <v/>
      </c>
      <c r="D201" s="176">
        <f t="shared" si="81"/>
        <v>0</v>
      </c>
      <c r="E201" s="210" t="str">
        <f>+MID(別紙④!H31,23,1)</f>
        <v/>
      </c>
      <c r="F201" s="210" t="str">
        <f>IFERROR((VLOOKUP(E201,#REF!,2,FALSE)),"")</f>
        <v/>
      </c>
      <c r="G201" s="184" t="str">
        <f t="shared" si="79"/>
        <v/>
      </c>
      <c r="H201" s="184">
        <f t="shared" si="82"/>
        <v>0</v>
      </c>
    </row>
    <row r="202" spans="1:8" ht="13.5" customHeight="1">
      <c r="A202" s="209" t="str">
        <f>+MID(別紙④!G31,24,1)</f>
        <v/>
      </c>
      <c r="B202" s="209" t="str">
        <f>IFERROR((VLOOKUP(A202,#REF!,2,FALSE)),"")</f>
        <v/>
      </c>
      <c r="C202" s="176" t="str">
        <f t="shared" si="80"/>
        <v/>
      </c>
      <c r="D202" s="176">
        <f t="shared" si="81"/>
        <v>0</v>
      </c>
      <c r="E202" s="210" t="str">
        <f>+MID(別紙④!H31,24,1)</f>
        <v/>
      </c>
      <c r="F202" s="210" t="str">
        <f>IFERROR((VLOOKUP(E202,#REF!,2,FALSE)),"")</f>
        <v/>
      </c>
      <c r="G202" s="184" t="str">
        <f t="shared" si="79"/>
        <v/>
      </c>
      <c r="H202" s="184">
        <f t="shared" si="82"/>
        <v>0</v>
      </c>
    </row>
    <row r="203" spans="1:8" ht="13.5" customHeight="1">
      <c r="A203" s="209" t="str">
        <f>+MID(別紙④!G31,25,1)</f>
        <v/>
      </c>
      <c r="B203" s="209" t="str">
        <f>IFERROR((VLOOKUP(A203,#REF!,2,FALSE)),"")</f>
        <v/>
      </c>
      <c r="C203" s="176" t="str">
        <f t="shared" si="80"/>
        <v/>
      </c>
      <c r="D203" s="176">
        <f t="shared" si="81"/>
        <v>0</v>
      </c>
      <c r="E203" s="210" t="str">
        <f>+MID(別紙④!H31,25,1)</f>
        <v/>
      </c>
      <c r="F203" s="210" t="str">
        <f>IFERROR((VLOOKUP(E203,#REF!,2,FALSE)),"")</f>
        <v/>
      </c>
      <c r="G203" s="184" t="str">
        <f t="shared" si="79"/>
        <v/>
      </c>
      <c r="H203" s="184">
        <f t="shared" si="82"/>
        <v>0</v>
      </c>
    </row>
    <row r="204" spans="1:8" ht="13.5" customHeight="1">
      <c r="A204" s="209" t="str">
        <f>+MID(別紙④!G31,26,1)</f>
        <v/>
      </c>
      <c r="B204" s="209" t="str">
        <f>IFERROR((VLOOKUP(A204,#REF!,2,FALSE)),"")</f>
        <v/>
      </c>
      <c r="C204" s="176" t="str">
        <f t="shared" si="80"/>
        <v/>
      </c>
      <c r="D204" s="176">
        <f t="shared" si="81"/>
        <v>0</v>
      </c>
      <c r="E204" s="210" t="str">
        <f>+MID(別紙④!H31,26,1)</f>
        <v/>
      </c>
      <c r="F204" s="210" t="str">
        <f>IFERROR((VLOOKUP(E204,#REF!,2,FALSE)),"")</f>
        <v/>
      </c>
      <c r="G204" s="184" t="str">
        <f t="shared" si="79"/>
        <v/>
      </c>
      <c r="H204" s="184">
        <f t="shared" si="82"/>
        <v>0</v>
      </c>
    </row>
    <row r="205" spans="1:8" ht="13.5" customHeight="1">
      <c r="A205" s="209" t="str">
        <f>+MID(別紙④!G31,27,1)</f>
        <v/>
      </c>
      <c r="B205" s="209" t="str">
        <f>IFERROR((VLOOKUP(A205,#REF!,2,FALSE)),"")</f>
        <v/>
      </c>
      <c r="C205" s="176" t="str">
        <f t="shared" si="80"/>
        <v/>
      </c>
      <c r="D205" s="176">
        <f t="shared" si="81"/>
        <v>0</v>
      </c>
      <c r="E205" s="210" t="str">
        <f>+MID(別紙④!H31,27,1)</f>
        <v/>
      </c>
      <c r="F205" s="210" t="str">
        <f>IFERROR((VLOOKUP(E205,#REF!,2,FALSE)),"")</f>
        <v/>
      </c>
      <c r="G205" s="184" t="str">
        <f t="shared" si="79"/>
        <v/>
      </c>
      <c r="H205" s="184">
        <f t="shared" si="82"/>
        <v>0</v>
      </c>
    </row>
    <row r="206" spans="1:8" ht="13.5" customHeight="1">
      <c r="A206" s="209" t="str">
        <f>+MID(別紙④!G31,28,1)</f>
        <v/>
      </c>
      <c r="B206" s="209" t="str">
        <f>IFERROR((VLOOKUP(A206,#REF!,2,FALSE)),"")</f>
        <v/>
      </c>
      <c r="C206" s="176" t="str">
        <f t="shared" si="80"/>
        <v/>
      </c>
      <c r="D206" s="176">
        <f t="shared" si="81"/>
        <v>0</v>
      </c>
      <c r="E206" s="210" t="str">
        <f>+MID(別紙④!H31,28,1)</f>
        <v/>
      </c>
      <c r="F206" s="210" t="str">
        <f>IFERROR((VLOOKUP(E206,#REF!,2,FALSE)),"")</f>
        <v/>
      </c>
      <c r="G206" s="184" t="str">
        <f t="shared" si="79"/>
        <v/>
      </c>
      <c r="H206" s="184">
        <f t="shared" si="82"/>
        <v>0</v>
      </c>
    </row>
    <row r="207" spans="1:8" ht="13.5" customHeight="1">
      <c r="A207" s="209" t="str">
        <f>+MID(別紙④!G31,29,1)</f>
        <v/>
      </c>
      <c r="B207" s="209" t="str">
        <f>IFERROR((VLOOKUP(A207,#REF!,2,FALSE)),"")</f>
        <v/>
      </c>
      <c r="C207" s="176" t="str">
        <f t="shared" si="80"/>
        <v/>
      </c>
      <c r="D207" s="176">
        <f t="shared" si="81"/>
        <v>0</v>
      </c>
      <c r="E207" s="210" t="str">
        <f>+MID(別紙④!H31,29,1)</f>
        <v/>
      </c>
      <c r="F207" s="210" t="str">
        <f>IFERROR((VLOOKUP(E207,#REF!,2,FALSE)),"")</f>
        <v/>
      </c>
      <c r="G207" s="184" t="str">
        <f t="shared" si="79"/>
        <v/>
      </c>
      <c r="H207" s="184">
        <f t="shared" si="82"/>
        <v>0</v>
      </c>
    </row>
    <row r="208" spans="1:8" ht="13.5" customHeight="1">
      <c r="A208" s="209" t="str">
        <f>+MID(別紙④!G31,30,1)</f>
        <v/>
      </c>
      <c r="B208" s="209" t="str">
        <f>IFERROR((VLOOKUP(A208,#REF!,2,FALSE)),"")</f>
        <v/>
      </c>
      <c r="C208" s="176" t="str">
        <f t="shared" si="80"/>
        <v/>
      </c>
      <c r="D208" s="176">
        <f t="shared" si="81"/>
        <v>0</v>
      </c>
      <c r="E208" s="210" t="str">
        <f>+MID(別紙④!H31,30,1)</f>
        <v/>
      </c>
      <c r="F208" s="210" t="str">
        <f>IFERROR((VLOOKUP(E208,#REF!,2,FALSE)),"")</f>
        <v/>
      </c>
      <c r="G208" s="184" t="str">
        <f t="shared" si="79"/>
        <v/>
      </c>
      <c r="H208" s="184">
        <f t="shared" si="82"/>
        <v>0</v>
      </c>
    </row>
    <row r="209" spans="1:8" ht="13.5" customHeight="1">
      <c r="A209" s="209" t="str">
        <f>+MID(別紙④!G31,31,1)</f>
        <v/>
      </c>
      <c r="B209" s="209" t="str">
        <f>IFERROR((VLOOKUP(A209,#REF!,2,FALSE)),"")</f>
        <v/>
      </c>
      <c r="C209" s="176" t="str">
        <f t="shared" si="80"/>
        <v/>
      </c>
      <c r="D209" s="176">
        <f t="shared" si="81"/>
        <v>0</v>
      </c>
      <c r="E209" s="210" t="str">
        <f>+MID(別紙④!H31,31,1)</f>
        <v/>
      </c>
      <c r="F209" s="210" t="str">
        <f>IFERROR((VLOOKUP(E209,#REF!,2,FALSE)),"")</f>
        <v/>
      </c>
      <c r="G209" s="184" t="str">
        <f t="shared" si="79"/>
        <v/>
      </c>
      <c r="H209" s="184">
        <f t="shared" si="82"/>
        <v>0</v>
      </c>
    </row>
    <row r="210" spans="1:8" ht="13.5" customHeight="1">
      <c r="A210" s="209" t="str">
        <f>+MID(別紙④!G31,32,1)</f>
        <v/>
      </c>
      <c r="B210" s="209" t="str">
        <f>IFERROR((VLOOKUP(A210,#REF!,2,FALSE)),"")</f>
        <v/>
      </c>
      <c r="C210" s="176" t="str">
        <f t="shared" si="80"/>
        <v/>
      </c>
      <c r="D210" s="218">
        <f t="shared" si="81"/>
        <v>0</v>
      </c>
      <c r="E210" s="210" t="str">
        <f>+MID(別紙④!H31,32,1)</f>
        <v/>
      </c>
      <c r="F210" s="210" t="str">
        <f>IFERROR((VLOOKUP(E210,#REF!,2,FALSE)),"")</f>
        <v/>
      </c>
      <c r="G210" s="184" t="str">
        <f t="shared" si="79"/>
        <v/>
      </c>
      <c r="H210" s="219">
        <f t="shared" si="82"/>
        <v>0</v>
      </c>
    </row>
    <row r="211" spans="1:8" ht="13.5" customHeight="1">
      <c r="A211" s="220"/>
      <c r="B211" s="220"/>
      <c r="D211" s="209">
        <f>SUM(D179:D210)</f>
        <v>0</v>
      </c>
      <c r="E211" s="220"/>
      <c r="F211" s="220"/>
      <c r="H211" s="209">
        <f>SUM(H179:H210)</f>
        <v>0</v>
      </c>
    </row>
    <row r="212" spans="1:8" ht="13.5" customHeight="1"/>
    <row r="213" spans="1:8" ht="13.5" customHeight="1"/>
    <row r="214" spans="1:8" ht="13.5" customHeight="1"/>
    <row r="215" spans="1:8" ht="13.5" customHeight="1"/>
    <row r="216" spans="1:8" ht="13.5" customHeight="1"/>
    <row r="217" spans="1:8" ht="13.5" customHeight="1"/>
    <row r="218" spans="1:8" ht="13.5" customHeight="1"/>
    <row r="219" spans="1:8" ht="13.5" customHeight="1"/>
    <row r="220" spans="1:8" ht="13.5" customHeight="1"/>
    <row r="221" spans="1:8" ht="13.5" customHeight="1"/>
    <row r="222" spans="1:8" ht="13.5" customHeight="1"/>
    <row r="223" spans="1:8" ht="13.5" customHeight="1"/>
    <row r="224" spans="1:8"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sheetData>
  <phoneticPr fontId="3"/>
  <conditionalFormatting sqref="H26">
    <cfRule type="expression" dxfId="13" priority="1">
      <formula>$D$176&gt;0</formula>
    </cfRule>
  </conditionalFormatting>
  <pageMargins left="0.7" right="0.7" top="0.75" bottom="0.75" header="0" footer="0"/>
  <pageSetup orientation="landscape"/>
  <headerFooter>
    <oddFooter>&amp;RNDA対象資料:29-0174-SYS001146(S)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928"/>
  <sheetViews>
    <sheetView topLeftCell="A175" zoomScale="85" zoomScaleNormal="85" workbookViewId="0">
      <selection activeCell="E211" sqref="E211"/>
    </sheetView>
  </sheetViews>
  <sheetFormatPr defaultColWidth="12.6640625" defaultRowHeight="15" customHeight="1"/>
  <cols>
    <col min="1" max="24" width="8.6640625" style="175" customWidth="1"/>
    <col min="25" max="36" width="8.6640625" style="188" customWidth="1"/>
    <col min="37" max="40" width="8.6640625" style="175" customWidth="1"/>
    <col min="41" max="41" width="7" style="175" customWidth="1"/>
    <col min="42" max="52" width="8.6640625" style="175" customWidth="1"/>
    <col min="53" max="16384" width="12.6640625" style="175"/>
  </cols>
  <sheetData>
    <row r="1" spans="1:40" ht="13.5" customHeight="1">
      <c r="A1" s="182" t="s">
        <v>1011</v>
      </c>
      <c r="B1" s="182" t="s">
        <v>1012</v>
      </c>
      <c r="C1" s="182" t="s">
        <v>856</v>
      </c>
      <c r="D1" s="182" t="s">
        <v>857</v>
      </c>
      <c r="E1" s="182" t="s">
        <v>1013</v>
      </c>
      <c r="F1" s="182" t="s">
        <v>740</v>
      </c>
      <c r="G1" s="182" t="s">
        <v>858</v>
      </c>
      <c r="H1" s="182" t="s">
        <v>859</v>
      </c>
      <c r="I1" s="182" t="s">
        <v>1014</v>
      </c>
      <c r="J1" s="182" t="s">
        <v>742</v>
      </c>
      <c r="K1" s="182" t="s">
        <v>860</v>
      </c>
      <c r="L1" s="182" t="s">
        <v>861</v>
      </c>
      <c r="M1" s="182" t="s">
        <v>1015</v>
      </c>
      <c r="N1" s="182" t="s">
        <v>744</v>
      </c>
      <c r="O1" s="182" t="s">
        <v>862</v>
      </c>
      <c r="P1" s="182" t="s">
        <v>863</v>
      </c>
      <c r="Q1" s="182" t="s">
        <v>1016</v>
      </c>
      <c r="R1" s="182" t="s">
        <v>746</v>
      </c>
      <c r="S1" s="182" t="s">
        <v>864</v>
      </c>
      <c r="T1" s="182" t="s">
        <v>865</v>
      </c>
      <c r="U1" s="182" t="s">
        <v>747</v>
      </c>
      <c r="V1" s="182" t="s">
        <v>748</v>
      </c>
      <c r="W1" s="182" t="s">
        <v>866</v>
      </c>
      <c r="X1" s="182" t="s">
        <v>867</v>
      </c>
      <c r="Y1" s="183" t="s">
        <v>749</v>
      </c>
      <c r="Z1" s="183" t="s">
        <v>750</v>
      </c>
      <c r="AA1" s="183" t="s">
        <v>868</v>
      </c>
      <c r="AB1" s="183" t="s">
        <v>869</v>
      </c>
      <c r="AC1" s="183" t="s">
        <v>751</v>
      </c>
      <c r="AD1" s="183" t="s">
        <v>752</v>
      </c>
      <c r="AE1" s="183" t="s">
        <v>870</v>
      </c>
      <c r="AF1" s="183" t="s">
        <v>871</v>
      </c>
      <c r="AG1" s="183" t="s">
        <v>753</v>
      </c>
      <c r="AH1" s="183" t="s">
        <v>754</v>
      </c>
      <c r="AI1" s="183" t="s">
        <v>872</v>
      </c>
      <c r="AJ1" s="183" t="s">
        <v>873</v>
      </c>
      <c r="AL1" s="209" t="s">
        <v>613</v>
      </c>
      <c r="AM1" s="209" t="s">
        <v>614</v>
      </c>
      <c r="AN1" s="209">
        <f>IFERROR(CODE(AL1),"")</f>
        <v>97</v>
      </c>
    </row>
    <row r="2" spans="1:40" ht="13.5" customHeight="1">
      <c r="A2" s="209" t="e">
        <f>+LEFT(#REF!,1)</f>
        <v>#REF!</v>
      </c>
      <c r="B2" s="209" t="str">
        <f>IFERROR((VLOOKUP(A2,#REF!,2,FALSE)),"")</f>
        <v/>
      </c>
      <c r="C2" s="176" t="str">
        <f>IFERROR(CODE(A2),"")</f>
        <v/>
      </c>
      <c r="D2" s="176">
        <f>IF(C2="",0,IF(OR(AND(C2&lt;=122,C2&gt;=97),AND(C2&lt;=90,C2&gt;=65),AND(C2&lt;=57,C2&gt;=48),C2=45,C2=46,C2=64,C2=95,C2=36,C2=35),0,1))</f>
        <v>0</v>
      </c>
      <c r="E2" s="210" t="e">
        <f>+LEFT(#REF!,1)</f>
        <v>#REF!</v>
      </c>
      <c r="F2" s="210" t="str">
        <f>IFERROR((VLOOKUP(E2,#REF!,2,FALSE)),"")</f>
        <v/>
      </c>
      <c r="G2" s="184" t="str">
        <f t="shared" ref="G2:G33" si="0">IFERROR(CODE(E2),"")</f>
        <v/>
      </c>
      <c r="H2" s="184">
        <f>IF(G2="",0,IF(OR(AND(G2&lt;=122,G2&gt;=97),AND(G2&lt;=90,G2&gt;=65),AND(G2&lt;=57,G2&gt;=48),G2=45,G2=46,G2=64,G2=95,G2=36,G2=35),0,1))</f>
        <v>0</v>
      </c>
      <c r="I2" s="209" t="e">
        <f>+LEFT(#REF!,1)</f>
        <v>#REF!</v>
      </c>
      <c r="J2" s="209" t="str">
        <f>IFERROR((VLOOKUP(I2,#REF!,2,FALSE)),"")</f>
        <v/>
      </c>
      <c r="K2" s="176" t="str">
        <f t="shared" ref="K2:K33" si="1">IFERROR(CODE(I2),"")</f>
        <v/>
      </c>
      <c r="L2" s="176">
        <f>IF(K2="",0,IF(OR(AND(K2&lt;=122,K2&gt;=97),AND(K2&lt;=90,K2&gt;=65),AND(K2&lt;=57,K2&gt;=48),K2=45,K2=46,K2=64,K2=95,K2=36,K2=35),0,1))</f>
        <v>0</v>
      </c>
      <c r="M2" s="210" t="e">
        <f>+LEFT(#REF!,1)</f>
        <v>#REF!</v>
      </c>
      <c r="N2" s="210" t="str">
        <f>IFERROR((VLOOKUP(M2,#REF!,2,FALSE)),"")</f>
        <v/>
      </c>
      <c r="O2" s="184" t="str">
        <f t="shared" ref="O2:O33" si="2">IFERROR(CODE(M2),"")</f>
        <v/>
      </c>
      <c r="P2" s="184">
        <f>IF(O2="",0,IF(OR(AND(O2&lt;=122,O2&gt;=97),AND(O2&lt;=90,O2&gt;=65),AND(O2&lt;=57,O2&gt;=48),O2=45,O2=46,O2=64,O2=95,O2=36,O2=35),0,1))</f>
        <v>0</v>
      </c>
      <c r="Q2" s="209" t="e">
        <f>+LEFT(#REF!,1)</f>
        <v>#REF!</v>
      </c>
      <c r="R2" s="209" t="str">
        <f>IFERROR((VLOOKUP(Q2,#REF!,2,FALSE)),"")</f>
        <v/>
      </c>
      <c r="S2" s="176" t="str">
        <f t="shared" ref="S2:S33" si="3">IFERROR(CODE(Q2),"")</f>
        <v/>
      </c>
      <c r="T2" s="176">
        <f>IF(S2="",0,IF(OR(AND(S2&lt;=122,S2&gt;=97),AND(S2&lt;=90,S2&gt;=65),AND(S2&lt;=57,S2&gt;=48),S2=45,S2=46,S2=64,S2=95,S2=36,S2=35),0,1))</f>
        <v>0</v>
      </c>
      <c r="U2" s="210" t="e">
        <f>+LEFT(#REF!,1)</f>
        <v>#REF!</v>
      </c>
      <c r="V2" s="210" t="str">
        <f>IFERROR((VLOOKUP(U2,#REF!,2,FALSE)),"")</f>
        <v/>
      </c>
      <c r="W2" s="184" t="str">
        <f t="shared" ref="W2:W33" si="4">IFERROR(CODE(U2),"")</f>
        <v/>
      </c>
      <c r="X2" s="184">
        <f>IF(W2="",0,IF(OR(AND(W2&lt;=122,W2&gt;=97),AND(W2&lt;=90,W2&gt;=65),AND(W2&lt;=57,W2&gt;=48),W2=45,W2=46,W2=64,W2=95,W2=36,W2=35),0,1))</f>
        <v>0</v>
      </c>
      <c r="Y2" s="209" t="e">
        <f>+LEFT(#REF!,1)</f>
        <v>#REF!</v>
      </c>
      <c r="Z2" s="209" t="str">
        <f>IFERROR((VLOOKUP(Y2,#REF!,2,FALSE)),"")</f>
        <v/>
      </c>
      <c r="AA2" s="176" t="str">
        <f t="shared" ref="AA2:AA33" si="5">IFERROR(CODE(Y2),"")</f>
        <v/>
      </c>
      <c r="AB2" s="176">
        <f>IF(AA2="",0,IF(OR(AND(AA2&lt;=122,AA2&gt;=97),AND(AA2&lt;=90,AA2&gt;=65),AND(AA2&lt;=57,AA2&gt;=48),AA2=45,AA2=46,AA2=64,AA2=95,AA2=36,AA2=35),0,1))</f>
        <v>0</v>
      </c>
      <c r="AC2" s="210" t="e">
        <f>+LEFT(#REF!,1)</f>
        <v>#REF!</v>
      </c>
      <c r="AD2" s="210" t="str">
        <f>IFERROR((VLOOKUP(AC2,#REF!,2,FALSE)),"")</f>
        <v/>
      </c>
      <c r="AE2" s="184" t="str">
        <f t="shared" ref="AE2:AE33" si="6">IFERROR(CODE(AC2),"")</f>
        <v/>
      </c>
      <c r="AF2" s="184">
        <f>IF(AE2="",0,IF(OR(AND(AE2&lt;=122,AE2&gt;=97),AND(AE2&lt;=90,AE2&gt;=65),AND(AE2&lt;=57,AE2&gt;=48),AE2=45,AE2=46,AE2=64,AE2=95,AE2=36,AE2=35),0,1))</f>
        <v>0</v>
      </c>
      <c r="AG2" s="209" t="e">
        <f>+LEFT(#REF!,1)</f>
        <v>#REF!</v>
      </c>
      <c r="AH2" s="209" t="str">
        <f>IFERROR((VLOOKUP(AG2,#REF!,2,FALSE)),"")</f>
        <v/>
      </c>
      <c r="AI2" s="176" t="str">
        <f t="shared" ref="AI2:AI33" si="7">IFERROR(CODE(AG2),"")</f>
        <v/>
      </c>
      <c r="AJ2" s="176">
        <f>IF(AI2="",0,IF(OR(AND(AI2&lt;=122,AI2&gt;=97),AND(AI2&lt;=90,AI2&gt;=65),AND(AI2&lt;=57,AI2&gt;=48),AI2=45,AI2=46,AI2=64,AI2=95,AI2=36,AI2=35),0,1))</f>
        <v>0</v>
      </c>
      <c r="AL2" s="209" t="s">
        <v>615</v>
      </c>
      <c r="AM2" s="209" t="s">
        <v>616</v>
      </c>
      <c r="AN2" s="209">
        <f t="shared" ref="AN2:AN43" si="8">IFERROR(CODE(AL2),"")</f>
        <v>98</v>
      </c>
    </row>
    <row r="3" spans="1:40" ht="13.5" customHeight="1">
      <c r="A3" s="209" t="e">
        <f>+MID(#REF!,2,1)</f>
        <v>#REF!</v>
      </c>
      <c r="B3" s="209" t="str">
        <f>IFERROR((VLOOKUP(A3,#REF!,2,FALSE)),"")</f>
        <v/>
      </c>
      <c r="C3" s="176" t="str">
        <f t="shared" ref="C3:C33" si="9">IFERROR(CODE(A3),"")</f>
        <v/>
      </c>
      <c r="D3" s="176">
        <f t="shared" ref="D3:D33" si="10">IF(C3="",0,IF(OR(AND(C3&lt;=122,C3&gt;=97),AND(C3&lt;=90,C3&gt;=65),AND(C3&lt;=57,C3&gt;=48),C3=45,C3=46,C3=64,C3=95,C3=36,C3=35),0,1))</f>
        <v>0</v>
      </c>
      <c r="E3" s="210" t="e">
        <f>+MID(#REF!,2,1)</f>
        <v>#REF!</v>
      </c>
      <c r="F3" s="210" t="str">
        <f>IFERROR((VLOOKUP(E3,#REF!,2,FALSE)),"")</f>
        <v/>
      </c>
      <c r="G3" s="184" t="str">
        <f t="shared" si="0"/>
        <v/>
      </c>
      <c r="H3" s="184">
        <f>IF(G3="",0,IF(OR(AND(G3&lt;=122,G3&gt;=97),AND(G3&lt;=90,G3&gt;=65),AND(G3&lt;=57,G3&gt;=48),G3=45,G3=46,G3=64,G3=95,G3=36,G3=35),0,1))</f>
        <v>0</v>
      </c>
      <c r="I3" s="209" t="e">
        <f>+MID(#REF!,2,1)</f>
        <v>#REF!</v>
      </c>
      <c r="J3" s="209" t="str">
        <f>IFERROR((VLOOKUP(I3,#REF!,2,FALSE)),"")</f>
        <v/>
      </c>
      <c r="K3" s="176" t="str">
        <f t="shared" si="1"/>
        <v/>
      </c>
      <c r="L3" s="176">
        <f>IF(K3="",0,IF(OR(AND(K3&lt;=122,K3&gt;=97),AND(K3&lt;=90,K3&gt;=65),AND(K3&lt;=57,K3&gt;=48),K3=45,K3=46,K3=64,K3=95,K3=36,K3=35),0,1))</f>
        <v>0</v>
      </c>
      <c r="M3" s="210" t="e">
        <f>+MID(#REF!,2,1)</f>
        <v>#REF!</v>
      </c>
      <c r="N3" s="210" t="str">
        <f>IFERROR((VLOOKUP(M3,#REF!,2,FALSE)),"")</f>
        <v/>
      </c>
      <c r="O3" s="184" t="str">
        <f t="shared" si="2"/>
        <v/>
      </c>
      <c r="P3" s="184">
        <f>IF(O3="",0,IF(OR(AND(O3&lt;=122,O3&gt;=97),AND(O3&lt;=90,O3&gt;=65),AND(O3&lt;=57,O3&gt;=48),O3=45,O3=46,O3=64,O3=95,O3=36,O3=35),0,1))</f>
        <v>0</v>
      </c>
      <c r="Q3" s="209" t="e">
        <f>+MID(#REF!,2,1)</f>
        <v>#REF!</v>
      </c>
      <c r="R3" s="209" t="str">
        <f>IFERROR((VLOOKUP(Q3,#REF!,2,FALSE)),"")</f>
        <v/>
      </c>
      <c r="S3" s="176" t="str">
        <f t="shared" si="3"/>
        <v/>
      </c>
      <c r="T3" s="176">
        <f>IF(S3="",0,IF(OR(AND(S3&lt;=122,S3&gt;=97),AND(S3&lt;=90,S3&gt;=65),AND(S3&lt;=57,S3&gt;=48),S3=45,S3=46,S3=64,S3=95,S3=36,S3=35),0,1))</f>
        <v>0</v>
      </c>
      <c r="U3" s="210" t="e">
        <f>+MID(#REF!,2,1)</f>
        <v>#REF!</v>
      </c>
      <c r="V3" s="210" t="str">
        <f>IFERROR((VLOOKUP(U3,#REF!,2,FALSE)),"")</f>
        <v/>
      </c>
      <c r="W3" s="184" t="str">
        <f t="shared" si="4"/>
        <v/>
      </c>
      <c r="X3" s="184">
        <f>IF(W3="",0,IF(OR(AND(W3&lt;=122,W3&gt;=97),AND(W3&lt;=90,W3&gt;=65),AND(W3&lt;=57,W3&gt;=48),W3=45,W3=46,W3=64,W3=95,W3=36,W3=35),0,1))</f>
        <v>0</v>
      </c>
      <c r="Y3" s="209" t="e">
        <f>+MID(#REF!,2,1)</f>
        <v>#REF!</v>
      </c>
      <c r="Z3" s="209" t="str">
        <f>IFERROR((VLOOKUP(Y3,#REF!,2,FALSE)),"")</f>
        <v/>
      </c>
      <c r="AA3" s="176" t="str">
        <f t="shared" si="5"/>
        <v/>
      </c>
      <c r="AB3" s="176">
        <f>IF(AA3="",0,IF(OR(AND(AA3&lt;=122,AA3&gt;=97),AND(AA3&lt;=90,AA3&gt;=65),AND(AA3&lt;=57,AA3&gt;=48),AA3=45,AA3=46,AA3=64,AA3=95,AA3=36,AA3=35),0,1))</f>
        <v>0</v>
      </c>
      <c r="AC3" s="210" t="e">
        <f>+MID(#REF!,2,1)</f>
        <v>#REF!</v>
      </c>
      <c r="AD3" s="210" t="str">
        <f>IFERROR((VLOOKUP(AC3,#REF!,2,FALSE)),"")</f>
        <v/>
      </c>
      <c r="AE3" s="184" t="str">
        <f t="shared" si="6"/>
        <v/>
      </c>
      <c r="AF3" s="184">
        <f>IF(AE3="",0,IF(OR(AND(AE3&lt;=122,AE3&gt;=97),AND(AE3&lt;=90,AE3&gt;=65),AND(AE3&lt;=57,AE3&gt;=48),AE3=45,AE3=46,AE3=64,AE3=95,AE3=36,AE3=35),0,1))</f>
        <v>0</v>
      </c>
      <c r="AG3" s="209" t="e">
        <f>+MID(#REF!,2,1)</f>
        <v>#REF!</v>
      </c>
      <c r="AH3" s="209" t="str">
        <f>IFERROR((VLOOKUP(AG3,#REF!,2,FALSE)),"")</f>
        <v/>
      </c>
      <c r="AI3" s="176" t="str">
        <f t="shared" si="7"/>
        <v/>
      </c>
      <c r="AJ3" s="176">
        <f>IF(AI3="",0,IF(OR(AND(AI3&lt;=122,AI3&gt;=97),AND(AI3&lt;=90,AI3&gt;=65),AND(AI3&lt;=57,AI3&gt;=48),AI3=45,AI3=46,AI3=64,AI3=95,AI3=36,AI3=35),0,1))</f>
        <v>0</v>
      </c>
      <c r="AL3" s="209" t="s">
        <v>617</v>
      </c>
      <c r="AM3" s="209" t="s">
        <v>618</v>
      </c>
      <c r="AN3" s="209">
        <f t="shared" si="8"/>
        <v>99</v>
      </c>
    </row>
    <row r="4" spans="1:40" ht="13.5" customHeight="1">
      <c r="A4" s="209" t="e">
        <f>+MID(#REF!,3,1)</f>
        <v>#REF!</v>
      </c>
      <c r="B4" s="209" t="str">
        <f>IFERROR((VLOOKUP(A4,#REF!,2,FALSE)),"")</f>
        <v/>
      </c>
      <c r="C4" s="176" t="str">
        <f t="shared" si="9"/>
        <v/>
      </c>
      <c r="D4" s="176">
        <f t="shared" si="10"/>
        <v>0</v>
      </c>
      <c r="E4" s="210" t="e">
        <f>+MID(#REF!,3,1)</f>
        <v>#REF!</v>
      </c>
      <c r="F4" s="210" t="str">
        <f>IFERROR((VLOOKUP(E4,#REF!,2,FALSE)),"")</f>
        <v/>
      </c>
      <c r="G4" s="184" t="str">
        <f t="shared" si="0"/>
        <v/>
      </c>
      <c r="H4" s="184">
        <f t="shared" ref="H4:H33" si="11">IF(G4="",0,IF(OR(AND(G4&lt;=122,G4&gt;=97),AND(G4&lt;=90,G4&gt;=65),AND(G4&lt;=57,G4&gt;=48),G4=45,G4=46,G4=64,G4=95,G4=36,G4=35),0,1))</f>
        <v>0</v>
      </c>
      <c r="I4" s="209" t="e">
        <f>+MID(#REF!,3,1)</f>
        <v>#REF!</v>
      </c>
      <c r="J4" s="209" t="str">
        <f>IFERROR((VLOOKUP(I4,#REF!,2,FALSE)),"")</f>
        <v/>
      </c>
      <c r="K4" s="176" t="str">
        <f t="shared" si="1"/>
        <v/>
      </c>
      <c r="L4" s="176">
        <f t="shared" ref="L4:L33" si="12">IF(K4="",0,IF(OR(AND(K4&lt;=122,K4&gt;=97),AND(K4&lt;=90,K4&gt;=65),AND(K4&lt;=57,K4&gt;=48),K4=45,K4=46,K4=64,K4=95,K4=36,K4=35),0,1))</f>
        <v>0</v>
      </c>
      <c r="M4" s="210" t="e">
        <f>+MID(#REF!,3,1)</f>
        <v>#REF!</v>
      </c>
      <c r="N4" s="210" t="str">
        <f>IFERROR((VLOOKUP(M4,#REF!,2,FALSE)),"")</f>
        <v/>
      </c>
      <c r="O4" s="184" t="str">
        <f t="shared" si="2"/>
        <v/>
      </c>
      <c r="P4" s="184">
        <f t="shared" ref="P4:P33" si="13">IF(O4="",0,IF(OR(AND(O4&lt;=122,O4&gt;=97),AND(O4&lt;=90,O4&gt;=65),AND(O4&lt;=57,O4&gt;=48),O4=45,O4=46,O4=64,O4=95,O4=36,O4=35),0,1))</f>
        <v>0</v>
      </c>
      <c r="Q4" s="209" t="e">
        <f>+MID(#REF!,3,1)</f>
        <v>#REF!</v>
      </c>
      <c r="R4" s="209" t="str">
        <f>IFERROR((VLOOKUP(Q4,#REF!,2,FALSE)),"")</f>
        <v/>
      </c>
      <c r="S4" s="176" t="str">
        <f t="shared" si="3"/>
        <v/>
      </c>
      <c r="T4" s="176">
        <f t="shared" ref="T4:T33" si="14">IF(S4="",0,IF(OR(AND(S4&lt;=122,S4&gt;=97),AND(S4&lt;=90,S4&gt;=65),AND(S4&lt;=57,S4&gt;=48),S4=45,S4=46,S4=64,S4=95,S4=36,S4=35),0,1))</f>
        <v>0</v>
      </c>
      <c r="U4" s="210" t="e">
        <f>+MID(#REF!,3,1)</f>
        <v>#REF!</v>
      </c>
      <c r="V4" s="210" t="str">
        <f>IFERROR((VLOOKUP(U4,#REF!,2,FALSE)),"")</f>
        <v/>
      </c>
      <c r="W4" s="184" t="str">
        <f t="shared" si="4"/>
        <v/>
      </c>
      <c r="X4" s="184">
        <f t="shared" ref="X4:X33" si="15">IF(W4="",0,IF(OR(AND(W4&lt;=122,W4&gt;=97),AND(W4&lt;=90,W4&gt;=65),AND(W4&lt;=57,W4&gt;=48),W4=45,W4=46,W4=64,W4=95,W4=36,W4=35),0,1))</f>
        <v>0</v>
      </c>
      <c r="Y4" s="209" t="e">
        <f>+MID(#REF!,3,1)</f>
        <v>#REF!</v>
      </c>
      <c r="Z4" s="209" t="str">
        <f>IFERROR((VLOOKUP(Y4,#REF!,2,FALSE)),"")</f>
        <v/>
      </c>
      <c r="AA4" s="176" t="str">
        <f t="shared" si="5"/>
        <v/>
      </c>
      <c r="AB4" s="176">
        <f t="shared" ref="AB4:AB33" si="16">IF(AA4="",0,IF(OR(AND(AA4&lt;=122,AA4&gt;=97),AND(AA4&lt;=90,AA4&gt;=65),AND(AA4&lt;=57,AA4&gt;=48),AA4=45,AA4=46,AA4=64,AA4=95,AA4=36,AA4=35),0,1))</f>
        <v>0</v>
      </c>
      <c r="AC4" s="210" t="e">
        <f>+MID(#REF!,3,1)</f>
        <v>#REF!</v>
      </c>
      <c r="AD4" s="210" t="str">
        <f>IFERROR((VLOOKUP(AC4,#REF!,2,FALSE)),"")</f>
        <v/>
      </c>
      <c r="AE4" s="184" t="str">
        <f t="shared" si="6"/>
        <v/>
      </c>
      <c r="AF4" s="184">
        <f t="shared" ref="AF4:AF33" si="17">IF(AE4="",0,IF(OR(AND(AE4&lt;=122,AE4&gt;=97),AND(AE4&lt;=90,AE4&gt;=65),AND(AE4&lt;=57,AE4&gt;=48),AE4=45,AE4=46,AE4=64,AE4=95,AE4=36,AE4=35),0,1))</f>
        <v>0</v>
      </c>
      <c r="AG4" s="209" t="e">
        <f>+MID(#REF!,3,1)</f>
        <v>#REF!</v>
      </c>
      <c r="AH4" s="209" t="str">
        <f>IFERROR((VLOOKUP(AG4,#REF!,2,FALSE)),"")</f>
        <v/>
      </c>
      <c r="AI4" s="176" t="str">
        <f t="shared" si="7"/>
        <v/>
      </c>
      <c r="AJ4" s="176">
        <f t="shared" ref="AJ4:AJ33" si="18">IF(AI4="",0,IF(OR(AND(AI4&lt;=122,AI4&gt;=97),AND(AI4&lt;=90,AI4&gt;=65),AND(AI4&lt;=57,AI4&gt;=48),AI4=45,AI4=46,AI4=64,AI4=95,AI4=36,AI4=35),0,1))</f>
        <v>0</v>
      </c>
      <c r="AL4" s="209" t="s">
        <v>619</v>
      </c>
      <c r="AM4" s="209" t="s">
        <v>620</v>
      </c>
      <c r="AN4" s="209">
        <f t="shared" si="8"/>
        <v>100</v>
      </c>
    </row>
    <row r="5" spans="1:40" ht="13.5" customHeight="1">
      <c r="A5" s="209" t="e">
        <f>+MID(#REF!,4,1)</f>
        <v>#REF!</v>
      </c>
      <c r="B5" s="209" t="str">
        <f>IFERROR((VLOOKUP(A5,#REF!,2,FALSE)),"")</f>
        <v/>
      </c>
      <c r="C5" s="176" t="str">
        <f t="shared" si="9"/>
        <v/>
      </c>
      <c r="D5" s="176">
        <f t="shared" si="10"/>
        <v>0</v>
      </c>
      <c r="E5" s="210" t="e">
        <f>+MID(#REF!,4,1)</f>
        <v>#REF!</v>
      </c>
      <c r="F5" s="210" t="str">
        <f>IFERROR((VLOOKUP(E5,#REF!,2,FALSE)),"")</f>
        <v/>
      </c>
      <c r="G5" s="184" t="str">
        <f t="shared" si="0"/>
        <v/>
      </c>
      <c r="H5" s="184">
        <f t="shared" si="11"/>
        <v>0</v>
      </c>
      <c r="I5" s="209" t="e">
        <f>+MID(#REF!,4,1)</f>
        <v>#REF!</v>
      </c>
      <c r="J5" s="209" t="str">
        <f>IFERROR((VLOOKUP(I5,#REF!,2,FALSE)),"")</f>
        <v/>
      </c>
      <c r="K5" s="176" t="str">
        <f t="shared" si="1"/>
        <v/>
      </c>
      <c r="L5" s="176">
        <f t="shared" si="12"/>
        <v>0</v>
      </c>
      <c r="M5" s="210" t="e">
        <f>+MID(#REF!,4,1)</f>
        <v>#REF!</v>
      </c>
      <c r="N5" s="210" t="str">
        <f>IFERROR((VLOOKUP(M5,#REF!,2,FALSE)),"")</f>
        <v/>
      </c>
      <c r="O5" s="184" t="str">
        <f t="shared" si="2"/>
        <v/>
      </c>
      <c r="P5" s="184">
        <f t="shared" si="13"/>
        <v>0</v>
      </c>
      <c r="Q5" s="209" t="e">
        <f>+MID(#REF!,4,1)</f>
        <v>#REF!</v>
      </c>
      <c r="R5" s="209" t="str">
        <f>IFERROR((VLOOKUP(Q5,#REF!,2,FALSE)),"")</f>
        <v/>
      </c>
      <c r="S5" s="176" t="str">
        <f t="shared" si="3"/>
        <v/>
      </c>
      <c r="T5" s="176">
        <f t="shared" si="14"/>
        <v>0</v>
      </c>
      <c r="U5" s="210" t="e">
        <f>+MID(#REF!,4,1)</f>
        <v>#REF!</v>
      </c>
      <c r="V5" s="210" t="str">
        <f>IFERROR((VLOOKUP(U5,#REF!,2,FALSE)),"")</f>
        <v/>
      </c>
      <c r="W5" s="184" t="str">
        <f t="shared" si="4"/>
        <v/>
      </c>
      <c r="X5" s="184">
        <f t="shared" si="15"/>
        <v>0</v>
      </c>
      <c r="Y5" s="209" t="e">
        <f>+MID(#REF!,4,1)</f>
        <v>#REF!</v>
      </c>
      <c r="Z5" s="209" t="str">
        <f>IFERROR((VLOOKUP(Y5,#REF!,2,FALSE)),"")</f>
        <v/>
      </c>
      <c r="AA5" s="176" t="str">
        <f t="shared" si="5"/>
        <v/>
      </c>
      <c r="AB5" s="176">
        <f t="shared" si="16"/>
        <v>0</v>
      </c>
      <c r="AC5" s="210" t="e">
        <f>+MID(#REF!,4,1)</f>
        <v>#REF!</v>
      </c>
      <c r="AD5" s="210" t="str">
        <f>IFERROR((VLOOKUP(AC5,#REF!,2,FALSE)),"")</f>
        <v/>
      </c>
      <c r="AE5" s="184" t="str">
        <f t="shared" si="6"/>
        <v/>
      </c>
      <c r="AF5" s="184">
        <f t="shared" si="17"/>
        <v>0</v>
      </c>
      <c r="AG5" s="209" t="e">
        <f>+MID(#REF!,4,1)</f>
        <v>#REF!</v>
      </c>
      <c r="AH5" s="209" t="str">
        <f>IFERROR((VLOOKUP(AG5,#REF!,2,FALSE)),"")</f>
        <v/>
      </c>
      <c r="AI5" s="176" t="str">
        <f t="shared" si="7"/>
        <v/>
      </c>
      <c r="AJ5" s="176">
        <f t="shared" si="18"/>
        <v>0</v>
      </c>
      <c r="AL5" s="209" t="s">
        <v>621</v>
      </c>
      <c r="AM5" s="209" t="s">
        <v>622</v>
      </c>
      <c r="AN5" s="209">
        <f t="shared" si="8"/>
        <v>101</v>
      </c>
    </row>
    <row r="6" spans="1:40" ht="13.5" customHeight="1">
      <c r="A6" s="209" t="e">
        <f>+MID(#REF!,5,1)</f>
        <v>#REF!</v>
      </c>
      <c r="B6" s="209" t="str">
        <f>IFERROR((VLOOKUP(A6,#REF!,2,FALSE)),"")</f>
        <v/>
      </c>
      <c r="C6" s="176" t="str">
        <f t="shared" si="9"/>
        <v/>
      </c>
      <c r="D6" s="176">
        <f t="shared" si="10"/>
        <v>0</v>
      </c>
      <c r="E6" s="210" t="e">
        <f>+MID(#REF!,5,1)</f>
        <v>#REF!</v>
      </c>
      <c r="F6" s="210" t="str">
        <f>IFERROR((VLOOKUP(E6,#REF!,2,FALSE)),"")</f>
        <v/>
      </c>
      <c r="G6" s="184" t="str">
        <f t="shared" si="0"/>
        <v/>
      </c>
      <c r="H6" s="184">
        <f t="shared" si="11"/>
        <v>0</v>
      </c>
      <c r="I6" s="209" t="e">
        <f>+MID(#REF!,5,1)</f>
        <v>#REF!</v>
      </c>
      <c r="J6" s="209" t="str">
        <f>IFERROR((VLOOKUP(I6,#REF!,2,FALSE)),"")</f>
        <v/>
      </c>
      <c r="K6" s="176" t="str">
        <f t="shared" si="1"/>
        <v/>
      </c>
      <c r="L6" s="176">
        <f t="shared" si="12"/>
        <v>0</v>
      </c>
      <c r="M6" s="210" t="e">
        <f>+MID(#REF!,5,1)</f>
        <v>#REF!</v>
      </c>
      <c r="N6" s="210" t="str">
        <f>IFERROR((VLOOKUP(M6,#REF!,2,FALSE)),"")</f>
        <v/>
      </c>
      <c r="O6" s="184" t="str">
        <f t="shared" si="2"/>
        <v/>
      </c>
      <c r="P6" s="184">
        <f t="shared" si="13"/>
        <v>0</v>
      </c>
      <c r="Q6" s="209" t="e">
        <f>+MID(#REF!,5,1)</f>
        <v>#REF!</v>
      </c>
      <c r="R6" s="209" t="str">
        <f>IFERROR((VLOOKUP(Q6,#REF!,2,FALSE)),"")</f>
        <v/>
      </c>
      <c r="S6" s="176" t="str">
        <f t="shared" si="3"/>
        <v/>
      </c>
      <c r="T6" s="176">
        <f t="shared" si="14"/>
        <v>0</v>
      </c>
      <c r="U6" s="210" t="e">
        <f>+MID(#REF!,5,1)</f>
        <v>#REF!</v>
      </c>
      <c r="V6" s="210" t="str">
        <f>IFERROR((VLOOKUP(U6,#REF!,2,FALSE)),"")</f>
        <v/>
      </c>
      <c r="W6" s="184" t="str">
        <f t="shared" si="4"/>
        <v/>
      </c>
      <c r="X6" s="184">
        <f t="shared" si="15"/>
        <v>0</v>
      </c>
      <c r="Y6" s="209" t="e">
        <f>+MID(#REF!,5,1)</f>
        <v>#REF!</v>
      </c>
      <c r="Z6" s="209" t="str">
        <f>IFERROR((VLOOKUP(Y6,#REF!,2,FALSE)),"")</f>
        <v/>
      </c>
      <c r="AA6" s="176" t="str">
        <f t="shared" si="5"/>
        <v/>
      </c>
      <c r="AB6" s="176">
        <f t="shared" si="16"/>
        <v>0</v>
      </c>
      <c r="AC6" s="210" t="e">
        <f>+MID(#REF!,5,1)</f>
        <v>#REF!</v>
      </c>
      <c r="AD6" s="210" t="str">
        <f>IFERROR((VLOOKUP(AC6,#REF!,2,FALSE)),"")</f>
        <v/>
      </c>
      <c r="AE6" s="184" t="str">
        <f t="shared" si="6"/>
        <v/>
      </c>
      <c r="AF6" s="184">
        <f t="shared" si="17"/>
        <v>0</v>
      </c>
      <c r="AG6" s="209" t="e">
        <f>+MID(#REF!,5,1)</f>
        <v>#REF!</v>
      </c>
      <c r="AH6" s="209" t="str">
        <f>IFERROR((VLOOKUP(AG6,#REF!,2,FALSE)),"")</f>
        <v/>
      </c>
      <c r="AI6" s="176" t="str">
        <f t="shared" si="7"/>
        <v/>
      </c>
      <c r="AJ6" s="176">
        <f t="shared" si="18"/>
        <v>0</v>
      </c>
      <c r="AL6" s="209" t="s">
        <v>623</v>
      </c>
      <c r="AM6" s="209" t="s">
        <v>624</v>
      </c>
      <c r="AN6" s="209">
        <f t="shared" si="8"/>
        <v>102</v>
      </c>
    </row>
    <row r="7" spans="1:40" ht="13.5" customHeight="1">
      <c r="A7" s="209" t="e">
        <f>+MID(#REF!,6,1)</f>
        <v>#REF!</v>
      </c>
      <c r="B7" s="209" t="str">
        <f>IFERROR((VLOOKUP(A7,#REF!,2,FALSE)),"")</f>
        <v/>
      </c>
      <c r="C7" s="176" t="str">
        <f t="shared" si="9"/>
        <v/>
      </c>
      <c r="D7" s="176">
        <f t="shared" si="10"/>
        <v>0</v>
      </c>
      <c r="E7" s="210" t="e">
        <f>+MID(#REF!,6,1)</f>
        <v>#REF!</v>
      </c>
      <c r="F7" s="210" t="str">
        <f>IFERROR((VLOOKUP(E7,#REF!,2,FALSE)),"")</f>
        <v/>
      </c>
      <c r="G7" s="184" t="str">
        <f t="shared" si="0"/>
        <v/>
      </c>
      <c r="H7" s="184">
        <f t="shared" si="11"/>
        <v>0</v>
      </c>
      <c r="I7" s="209" t="e">
        <f>+MID(#REF!,6,1)</f>
        <v>#REF!</v>
      </c>
      <c r="J7" s="209" t="str">
        <f>IFERROR((VLOOKUP(I7,#REF!,2,FALSE)),"")</f>
        <v/>
      </c>
      <c r="K7" s="176" t="str">
        <f t="shared" si="1"/>
        <v/>
      </c>
      <c r="L7" s="176">
        <f t="shared" si="12"/>
        <v>0</v>
      </c>
      <c r="M7" s="210" t="e">
        <f>+MID(#REF!,6,1)</f>
        <v>#REF!</v>
      </c>
      <c r="N7" s="210" t="str">
        <f>IFERROR((VLOOKUP(M7,#REF!,2,FALSE)),"")</f>
        <v/>
      </c>
      <c r="O7" s="184" t="str">
        <f t="shared" si="2"/>
        <v/>
      </c>
      <c r="P7" s="184">
        <f t="shared" si="13"/>
        <v>0</v>
      </c>
      <c r="Q7" s="209" t="e">
        <f>+MID(#REF!,6,1)</f>
        <v>#REF!</v>
      </c>
      <c r="R7" s="209" t="str">
        <f>IFERROR((VLOOKUP(Q7,#REF!,2,FALSE)),"")</f>
        <v/>
      </c>
      <c r="S7" s="176" t="str">
        <f t="shared" si="3"/>
        <v/>
      </c>
      <c r="T7" s="176">
        <f t="shared" si="14"/>
        <v>0</v>
      </c>
      <c r="U7" s="210" t="e">
        <f>+MID(#REF!,6,1)</f>
        <v>#REF!</v>
      </c>
      <c r="V7" s="210" t="str">
        <f>IFERROR((VLOOKUP(U7,#REF!,2,FALSE)),"")</f>
        <v/>
      </c>
      <c r="W7" s="184" t="str">
        <f t="shared" si="4"/>
        <v/>
      </c>
      <c r="X7" s="184">
        <f t="shared" si="15"/>
        <v>0</v>
      </c>
      <c r="Y7" s="209" t="e">
        <f>+MID(#REF!,6,1)</f>
        <v>#REF!</v>
      </c>
      <c r="Z7" s="209" t="str">
        <f>IFERROR((VLOOKUP(Y7,#REF!,2,FALSE)),"")</f>
        <v/>
      </c>
      <c r="AA7" s="176" t="str">
        <f t="shared" si="5"/>
        <v/>
      </c>
      <c r="AB7" s="176">
        <f t="shared" si="16"/>
        <v>0</v>
      </c>
      <c r="AC7" s="210" t="e">
        <f>+MID(#REF!,6,1)</f>
        <v>#REF!</v>
      </c>
      <c r="AD7" s="210" t="str">
        <f>IFERROR((VLOOKUP(AC7,#REF!,2,FALSE)),"")</f>
        <v/>
      </c>
      <c r="AE7" s="184" t="str">
        <f t="shared" si="6"/>
        <v/>
      </c>
      <c r="AF7" s="184">
        <f t="shared" si="17"/>
        <v>0</v>
      </c>
      <c r="AG7" s="209" t="e">
        <f>+MID(#REF!,6,1)</f>
        <v>#REF!</v>
      </c>
      <c r="AH7" s="209" t="str">
        <f>IFERROR((VLOOKUP(AG7,#REF!,2,FALSE)),"")</f>
        <v/>
      </c>
      <c r="AI7" s="176" t="str">
        <f t="shared" si="7"/>
        <v/>
      </c>
      <c r="AJ7" s="176">
        <f t="shared" si="18"/>
        <v>0</v>
      </c>
      <c r="AL7" s="209" t="s">
        <v>625</v>
      </c>
      <c r="AM7" s="209" t="s">
        <v>626</v>
      </c>
      <c r="AN7" s="209">
        <f t="shared" si="8"/>
        <v>103</v>
      </c>
    </row>
    <row r="8" spans="1:40" ht="13.5" customHeight="1">
      <c r="A8" s="209" t="e">
        <f>+MID(#REF!,7,1)</f>
        <v>#REF!</v>
      </c>
      <c r="B8" s="209" t="str">
        <f>IFERROR((VLOOKUP(A8,#REF!,2,FALSE)),"")</f>
        <v/>
      </c>
      <c r="C8" s="176" t="str">
        <f t="shared" si="9"/>
        <v/>
      </c>
      <c r="D8" s="176">
        <f t="shared" si="10"/>
        <v>0</v>
      </c>
      <c r="E8" s="210" t="e">
        <f>+MID(#REF!,7,1)</f>
        <v>#REF!</v>
      </c>
      <c r="F8" s="210" t="str">
        <f>IFERROR((VLOOKUP(E8,#REF!,2,FALSE)),"")</f>
        <v/>
      </c>
      <c r="G8" s="184" t="str">
        <f t="shared" si="0"/>
        <v/>
      </c>
      <c r="H8" s="184">
        <f t="shared" si="11"/>
        <v>0</v>
      </c>
      <c r="I8" s="209" t="e">
        <f>+MID(#REF!,7,1)</f>
        <v>#REF!</v>
      </c>
      <c r="J8" s="209" t="str">
        <f>IFERROR((VLOOKUP(I8,#REF!,2,FALSE)),"")</f>
        <v/>
      </c>
      <c r="K8" s="176" t="str">
        <f t="shared" si="1"/>
        <v/>
      </c>
      <c r="L8" s="176">
        <f t="shared" si="12"/>
        <v>0</v>
      </c>
      <c r="M8" s="210" t="e">
        <f>+MID(#REF!,7,1)</f>
        <v>#REF!</v>
      </c>
      <c r="N8" s="210" t="str">
        <f>IFERROR((VLOOKUP(M8,#REF!,2,FALSE)),"")</f>
        <v/>
      </c>
      <c r="O8" s="184" t="str">
        <f t="shared" si="2"/>
        <v/>
      </c>
      <c r="P8" s="184">
        <f t="shared" si="13"/>
        <v>0</v>
      </c>
      <c r="Q8" s="209" t="e">
        <f>+MID(#REF!,7,1)</f>
        <v>#REF!</v>
      </c>
      <c r="R8" s="209" t="str">
        <f>IFERROR((VLOOKUP(Q8,#REF!,2,FALSE)),"")</f>
        <v/>
      </c>
      <c r="S8" s="176" t="str">
        <f t="shared" si="3"/>
        <v/>
      </c>
      <c r="T8" s="176">
        <f t="shared" si="14"/>
        <v>0</v>
      </c>
      <c r="U8" s="210" t="e">
        <f>+MID(#REF!,7,1)</f>
        <v>#REF!</v>
      </c>
      <c r="V8" s="210" t="str">
        <f>IFERROR((VLOOKUP(U8,#REF!,2,FALSE)),"")</f>
        <v/>
      </c>
      <c r="W8" s="184" t="str">
        <f t="shared" si="4"/>
        <v/>
      </c>
      <c r="X8" s="184">
        <f t="shared" si="15"/>
        <v>0</v>
      </c>
      <c r="Y8" s="209" t="e">
        <f>+MID(#REF!,7,1)</f>
        <v>#REF!</v>
      </c>
      <c r="Z8" s="209" t="str">
        <f>IFERROR((VLOOKUP(Y8,#REF!,2,FALSE)),"")</f>
        <v/>
      </c>
      <c r="AA8" s="176" t="str">
        <f t="shared" si="5"/>
        <v/>
      </c>
      <c r="AB8" s="176">
        <f t="shared" si="16"/>
        <v>0</v>
      </c>
      <c r="AC8" s="210" t="e">
        <f>+MID(#REF!,7,1)</f>
        <v>#REF!</v>
      </c>
      <c r="AD8" s="210" t="str">
        <f>IFERROR((VLOOKUP(AC8,#REF!,2,FALSE)),"")</f>
        <v/>
      </c>
      <c r="AE8" s="184" t="str">
        <f t="shared" si="6"/>
        <v/>
      </c>
      <c r="AF8" s="184">
        <f t="shared" si="17"/>
        <v>0</v>
      </c>
      <c r="AG8" s="209" t="e">
        <f>+MID(#REF!,7,1)</f>
        <v>#REF!</v>
      </c>
      <c r="AH8" s="209" t="str">
        <f>IFERROR((VLOOKUP(AG8,#REF!,2,FALSE)),"")</f>
        <v/>
      </c>
      <c r="AI8" s="176" t="str">
        <f t="shared" si="7"/>
        <v/>
      </c>
      <c r="AJ8" s="176">
        <f t="shared" si="18"/>
        <v>0</v>
      </c>
      <c r="AL8" s="209" t="s">
        <v>627</v>
      </c>
      <c r="AM8" s="209" t="s">
        <v>628</v>
      </c>
      <c r="AN8" s="209">
        <f t="shared" si="8"/>
        <v>104</v>
      </c>
    </row>
    <row r="9" spans="1:40" ht="13.5" customHeight="1">
      <c r="A9" s="209" t="e">
        <f>+MID(#REF!,8,1)</f>
        <v>#REF!</v>
      </c>
      <c r="B9" s="209" t="str">
        <f>IFERROR((VLOOKUP(A9,#REF!,2,FALSE)),"")</f>
        <v/>
      </c>
      <c r="C9" s="176" t="str">
        <f t="shared" si="9"/>
        <v/>
      </c>
      <c r="D9" s="176">
        <f t="shared" si="10"/>
        <v>0</v>
      </c>
      <c r="E9" s="210" t="e">
        <f>+MID(#REF!,8,1)</f>
        <v>#REF!</v>
      </c>
      <c r="F9" s="210" t="str">
        <f>IFERROR((VLOOKUP(E9,#REF!,2,FALSE)),"")</f>
        <v/>
      </c>
      <c r="G9" s="184" t="str">
        <f t="shared" si="0"/>
        <v/>
      </c>
      <c r="H9" s="184">
        <f t="shared" si="11"/>
        <v>0</v>
      </c>
      <c r="I9" s="209" t="e">
        <f>+MID(#REF!,8,1)</f>
        <v>#REF!</v>
      </c>
      <c r="J9" s="209" t="str">
        <f>IFERROR((VLOOKUP(I9,#REF!,2,FALSE)),"")</f>
        <v/>
      </c>
      <c r="K9" s="176" t="str">
        <f t="shared" si="1"/>
        <v/>
      </c>
      <c r="L9" s="176">
        <f t="shared" si="12"/>
        <v>0</v>
      </c>
      <c r="M9" s="210" t="e">
        <f>+MID(#REF!,8,1)</f>
        <v>#REF!</v>
      </c>
      <c r="N9" s="210" t="str">
        <f>IFERROR((VLOOKUP(M9,#REF!,2,FALSE)),"")</f>
        <v/>
      </c>
      <c r="O9" s="184" t="str">
        <f t="shared" si="2"/>
        <v/>
      </c>
      <c r="P9" s="184">
        <f t="shared" si="13"/>
        <v>0</v>
      </c>
      <c r="Q9" s="209" t="e">
        <f>+MID(#REF!,8,1)</f>
        <v>#REF!</v>
      </c>
      <c r="R9" s="209" t="str">
        <f>IFERROR((VLOOKUP(Q9,#REF!,2,FALSE)),"")</f>
        <v/>
      </c>
      <c r="S9" s="176" t="str">
        <f t="shared" si="3"/>
        <v/>
      </c>
      <c r="T9" s="176">
        <f t="shared" si="14"/>
        <v>0</v>
      </c>
      <c r="U9" s="210" t="e">
        <f>+MID(#REF!,8,1)</f>
        <v>#REF!</v>
      </c>
      <c r="V9" s="210" t="str">
        <f>IFERROR((VLOOKUP(U9,#REF!,2,FALSE)),"")</f>
        <v/>
      </c>
      <c r="W9" s="184" t="str">
        <f t="shared" si="4"/>
        <v/>
      </c>
      <c r="X9" s="184">
        <f t="shared" si="15"/>
        <v>0</v>
      </c>
      <c r="Y9" s="209" t="e">
        <f>+MID(#REF!,8,1)</f>
        <v>#REF!</v>
      </c>
      <c r="Z9" s="209" t="str">
        <f>IFERROR((VLOOKUP(Y9,#REF!,2,FALSE)),"")</f>
        <v/>
      </c>
      <c r="AA9" s="176" t="str">
        <f t="shared" si="5"/>
        <v/>
      </c>
      <c r="AB9" s="176">
        <f t="shared" si="16"/>
        <v>0</v>
      </c>
      <c r="AC9" s="210" t="e">
        <f>+MID(#REF!,8,1)</f>
        <v>#REF!</v>
      </c>
      <c r="AD9" s="210" t="str">
        <f>IFERROR((VLOOKUP(AC9,#REF!,2,FALSE)),"")</f>
        <v/>
      </c>
      <c r="AE9" s="184" t="str">
        <f t="shared" si="6"/>
        <v/>
      </c>
      <c r="AF9" s="184">
        <f t="shared" si="17"/>
        <v>0</v>
      </c>
      <c r="AG9" s="209" t="e">
        <f>+MID(#REF!,8,1)</f>
        <v>#REF!</v>
      </c>
      <c r="AH9" s="209" t="str">
        <f>IFERROR((VLOOKUP(AG9,#REF!,2,FALSE)),"")</f>
        <v/>
      </c>
      <c r="AI9" s="176" t="str">
        <f t="shared" si="7"/>
        <v/>
      </c>
      <c r="AJ9" s="176">
        <f t="shared" si="18"/>
        <v>0</v>
      </c>
      <c r="AL9" s="209" t="s">
        <v>629</v>
      </c>
      <c r="AM9" s="209" t="s">
        <v>630</v>
      </c>
      <c r="AN9" s="209">
        <f t="shared" si="8"/>
        <v>105</v>
      </c>
    </row>
    <row r="10" spans="1:40" ht="13.5" customHeight="1">
      <c r="A10" s="209" t="e">
        <f>+MID(#REF!,9,1)</f>
        <v>#REF!</v>
      </c>
      <c r="B10" s="209" t="str">
        <f>IFERROR((VLOOKUP(A10,#REF!,2,FALSE)),"")</f>
        <v/>
      </c>
      <c r="C10" s="176" t="str">
        <f t="shared" si="9"/>
        <v/>
      </c>
      <c r="D10" s="176">
        <f t="shared" si="10"/>
        <v>0</v>
      </c>
      <c r="E10" s="210" t="e">
        <f>+MID(#REF!,9,1)</f>
        <v>#REF!</v>
      </c>
      <c r="F10" s="210" t="str">
        <f>IFERROR((VLOOKUP(E10,#REF!,2,FALSE)),"")</f>
        <v/>
      </c>
      <c r="G10" s="184" t="str">
        <f t="shared" si="0"/>
        <v/>
      </c>
      <c r="H10" s="184">
        <f t="shared" si="11"/>
        <v>0</v>
      </c>
      <c r="I10" s="209" t="e">
        <f>+MID(#REF!,9,1)</f>
        <v>#REF!</v>
      </c>
      <c r="J10" s="209" t="str">
        <f>IFERROR((VLOOKUP(I10,#REF!,2,FALSE)),"")</f>
        <v/>
      </c>
      <c r="K10" s="176" t="str">
        <f t="shared" si="1"/>
        <v/>
      </c>
      <c r="L10" s="176">
        <f t="shared" si="12"/>
        <v>0</v>
      </c>
      <c r="M10" s="210" t="e">
        <f>+MID(#REF!,9,1)</f>
        <v>#REF!</v>
      </c>
      <c r="N10" s="210" t="str">
        <f>IFERROR((VLOOKUP(M10,#REF!,2,FALSE)),"")</f>
        <v/>
      </c>
      <c r="O10" s="184" t="str">
        <f t="shared" si="2"/>
        <v/>
      </c>
      <c r="P10" s="184">
        <f t="shared" si="13"/>
        <v>0</v>
      </c>
      <c r="Q10" s="209" t="e">
        <f>+MID(#REF!,9,1)</f>
        <v>#REF!</v>
      </c>
      <c r="R10" s="209" t="str">
        <f>IFERROR((VLOOKUP(Q10,#REF!,2,FALSE)),"")</f>
        <v/>
      </c>
      <c r="S10" s="176" t="str">
        <f t="shared" si="3"/>
        <v/>
      </c>
      <c r="T10" s="176">
        <f t="shared" si="14"/>
        <v>0</v>
      </c>
      <c r="U10" s="210" t="e">
        <f>+MID(#REF!,9,1)</f>
        <v>#REF!</v>
      </c>
      <c r="V10" s="210" t="str">
        <f>IFERROR((VLOOKUP(U10,#REF!,2,FALSE)),"")</f>
        <v/>
      </c>
      <c r="W10" s="184" t="str">
        <f t="shared" si="4"/>
        <v/>
      </c>
      <c r="X10" s="184">
        <f t="shared" si="15"/>
        <v>0</v>
      </c>
      <c r="Y10" s="209" t="e">
        <f>+MID(#REF!,9,1)</f>
        <v>#REF!</v>
      </c>
      <c r="Z10" s="209" t="str">
        <f>IFERROR((VLOOKUP(Y10,#REF!,2,FALSE)),"")</f>
        <v/>
      </c>
      <c r="AA10" s="176" t="str">
        <f t="shared" si="5"/>
        <v/>
      </c>
      <c r="AB10" s="176">
        <f t="shared" si="16"/>
        <v>0</v>
      </c>
      <c r="AC10" s="210" t="e">
        <f>+MID(#REF!,9,1)</f>
        <v>#REF!</v>
      </c>
      <c r="AD10" s="210" t="str">
        <f>IFERROR((VLOOKUP(AC10,#REF!,2,FALSE)),"")</f>
        <v/>
      </c>
      <c r="AE10" s="184" t="str">
        <f t="shared" si="6"/>
        <v/>
      </c>
      <c r="AF10" s="184">
        <f t="shared" si="17"/>
        <v>0</v>
      </c>
      <c r="AG10" s="209" t="e">
        <f>+MID(#REF!,9,1)</f>
        <v>#REF!</v>
      </c>
      <c r="AH10" s="209" t="str">
        <f>IFERROR((VLOOKUP(AG10,#REF!,2,FALSE)),"")</f>
        <v/>
      </c>
      <c r="AI10" s="176" t="str">
        <f t="shared" si="7"/>
        <v/>
      </c>
      <c r="AJ10" s="176">
        <f t="shared" si="18"/>
        <v>0</v>
      </c>
      <c r="AL10" s="209" t="s">
        <v>631</v>
      </c>
      <c r="AM10" s="209" t="s">
        <v>632</v>
      </c>
      <c r="AN10" s="209">
        <f t="shared" si="8"/>
        <v>106</v>
      </c>
    </row>
    <row r="11" spans="1:40" ht="13.5" customHeight="1">
      <c r="A11" s="209" t="e">
        <f>+MID(#REF!,10,1)</f>
        <v>#REF!</v>
      </c>
      <c r="B11" s="209" t="str">
        <f>IFERROR((VLOOKUP(A11,#REF!,2,FALSE)),"")</f>
        <v/>
      </c>
      <c r="C11" s="176" t="str">
        <f t="shared" si="9"/>
        <v/>
      </c>
      <c r="D11" s="176">
        <f t="shared" si="10"/>
        <v>0</v>
      </c>
      <c r="E11" s="210" t="e">
        <f>+MID(#REF!,10,1)</f>
        <v>#REF!</v>
      </c>
      <c r="F11" s="210" t="str">
        <f>IFERROR((VLOOKUP(E11,#REF!,2,FALSE)),"")</f>
        <v/>
      </c>
      <c r="G11" s="184" t="str">
        <f t="shared" si="0"/>
        <v/>
      </c>
      <c r="H11" s="184">
        <f t="shared" si="11"/>
        <v>0</v>
      </c>
      <c r="I11" s="209" t="e">
        <f>+MID(#REF!,10,1)</f>
        <v>#REF!</v>
      </c>
      <c r="J11" s="209" t="str">
        <f>IFERROR((VLOOKUP(I11,#REF!,2,FALSE)),"")</f>
        <v/>
      </c>
      <c r="K11" s="176" t="str">
        <f t="shared" si="1"/>
        <v/>
      </c>
      <c r="L11" s="176">
        <f t="shared" si="12"/>
        <v>0</v>
      </c>
      <c r="M11" s="210" t="e">
        <f>+MID(#REF!,10,1)</f>
        <v>#REF!</v>
      </c>
      <c r="N11" s="210" t="str">
        <f>IFERROR((VLOOKUP(M11,#REF!,2,FALSE)),"")</f>
        <v/>
      </c>
      <c r="O11" s="184" t="str">
        <f t="shared" si="2"/>
        <v/>
      </c>
      <c r="P11" s="184">
        <f t="shared" si="13"/>
        <v>0</v>
      </c>
      <c r="Q11" s="209" t="e">
        <f>+MID(#REF!,10,1)</f>
        <v>#REF!</v>
      </c>
      <c r="R11" s="209" t="str">
        <f>IFERROR((VLOOKUP(Q11,#REF!,2,FALSE)),"")</f>
        <v/>
      </c>
      <c r="S11" s="176" t="str">
        <f t="shared" si="3"/>
        <v/>
      </c>
      <c r="T11" s="176">
        <f t="shared" si="14"/>
        <v>0</v>
      </c>
      <c r="U11" s="210" t="e">
        <f>+MID(#REF!,10,1)</f>
        <v>#REF!</v>
      </c>
      <c r="V11" s="210" t="str">
        <f>IFERROR((VLOOKUP(U11,#REF!,2,FALSE)),"")</f>
        <v/>
      </c>
      <c r="W11" s="184" t="str">
        <f t="shared" si="4"/>
        <v/>
      </c>
      <c r="X11" s="184">
        <f t="shared" si="15"/>
        <v>0</v>
      </c>
      <c r="Y11" s="209" t="e">
        <f>+MID(#REF!,10,1)</f>
        <v>#REF!</v>
      </c>
      <c r="Z11" s="209" t="str">
        <f>IFERROR((VLOOKUP(Y11,#REF!,2,FALSE)),"")</f>
        <v/>
      </c>
      <c r="AA11" s="176" t="str">
        <f t="shared" si="5"/>
        <v/>
      </c>
      <c r="AB11" s="176">
        <f t="shared" si="16"/>
        <v>0</v>
      </c>
      <c r="AC11" s="210" t="e">
        <f>+MID(#REF!,10,1)</f>
        <v>#REF!</v>
      </c>
      <c r="AD11" s="210" t="str">
        <f>IFERROR((VLOOKUP(AC11,#REF!,2,FALSE)),"")</f>
        <v/>
      </c>
      <c r="AE11" s="184" t="str">
        <f t="shared" si="6"/>
        <v/>
      </c>
      <c r="AF11" s="184">
        <f t="shared" si="17"/>
        <v>0</v>
      </c>
      <c r="AG11" s="209" t="e">
        <f>+MID(#REF!,10,1)</f>
        <v>#REF!</v>
      </c>
      <c r="AH11" s="209" t="str">
        <f>IFERROR((VLOOKUP(AG11,#REF!,2,FALSE)),"")</f>
        <v/>
      </c>
      <c r="AI11" s="176" t="str">
        <f t="shared" si="7"/>
        <v/>
      </c>
      <c r="AJ11" s="176">
        <f t="shared" si="18"/>
        <v>0</v>
      </c>
      <c r="AL11" s="209" t="s">
        <v>633</v>
      </c>
      <c r="AM11" s="209" t="s">
        <v>634</v>
      </c>
      <c r="AN11" s="209">
        <f t="shared" si="8"/>
        <v>107</v>
      </c>
    </row>
    <row r="12" spans="1:40" ht="13.5" customHeight="1">
      <c r="A12" s="209" t="e">
        <f>+MID(#REF!,11,1)</f>
        <v>#REF!</v>
      </c>
      <c r="B12" s="209" t="str">
        <f>IFERROR((VLOOKUP(A12,#REF!,2,FALSE)),"")</f>
        <v/>
      </c>
      <c r="C12" s="176" t="str">
        <f t="shared" si="9"/>
        <v/>
      </c>
      <c r="D12" s="176">
        <f t="shared" si="10"/>
        <v>0</v>
      </c>
      <c r="E12" s="210" t="e">
        <f>+MID(#REF!,11,1)</f>
        <v>#REF!</v>
      </c>
      <c r="F12" s="210" t="str">
        <f>IFERROR((VLOOKUP(E12,#REF!,2,FALSE)),"")</f>
        <v/>
      </c>
      <c r="G12" s="184" t="str">
        <f t="shared" si="0"/>
        <v/>
      </c>
      <c r="H12" s="184">
        <f t="shared" si="11"/>
        <v>0</v>
      </c>
      <c r="I12" s="209" t="e">
        <f>+MID(#REF!,11,1)</f>
        <v>#REF!</v>
      </c>
      <c r="J12" s="209" t="str">
        <f>IFERROR((VLOOKUP(I12,#REF!,2,FALSE)),"")</f>
        <v/>
      </c>
      <c r="K12" s="176" t="str">
        <f t="shared" si="1"/>
        <v/>
      </c>
      <c r="L12" s="176">
        <f t="shared" si="12"/>
        <v>0</v>
      </c>
      <c r="M12" s="210" t="e">
        <f>+MID(#REF!,11,1)</f>
        <v>#REF!</v>
      </c>
      <c r="N12" s="210" t="str">
        <f>IFERROR((VLOOKUP(M12,#REF!,2,FALSE)),"")</f>
        <v/>
      </c>
      <c r="O12" s="184" t="str">
        <f t="shared" si="2"/>
        <v/>
      </c>
      <c r="P12" s="184">
        <f t="shared" si="13"/>
        <v>0</v>
      </c>
      <c r="Q12" s="209" t="e">
        <f>+MID(#REF!,11,1)</f>
        <v>#REF!</v>
      </c>
      <c r="R12" s="209" t="str">
        <f>IFERROR((VLOOKUP(Q12,#REF!,2,FALSE)),"")</f>
        <v/>
      </c>
      <c r="S12" s="176" t="str">
        <f t="shared" si="3"/>
        <v/>
      </c>
      <c r="T12" s="176">
        <f t="shared" si="14"/>
        <v>0</v>
      </c>
      <c r="U12" s="210" t="e">
        <f>+MID(#REF!,11,1)</f>
        <v>#REF!</v>
      </c>
      <c r="V12" s="210" t="str">
        <f>IFERROR((VLOOKUP(U12,#REF!,2,FALSE)),"")</f>
        <v/>
      </c>
      <c r="W12" s="184" t="str">
        <f t="shared" si="4"/>
        <v/>
      </c>
      <c r="X12" s="184">
        <f t="shared" si="15"/>
        <v>0</v>
      </c>
      <c r="Y12" s="209" t="e">
        <f>+MID(#REF!,11,1)</f>
        <v>#REF!</v>
      </c>
      <c r="Z12" s="209" t="str">
        <f>IFERROR((VLOOKUP(Y12,#REF!,2,FALSE)),"")</f>
        <v/>
      </c>
      <c r="AA12" s="176" t="str">
        <f t="shared" si="5"/>
        <v/>
      </c>
      <c r="AB12" s="176">
        <f t="shared" si="16"/>
        <v>0</v>
      </c>
      <c r="AC12" s="210" t="e">
        <f>+MID(#REF!,11,1)</f>
        <v>#REF!</v>
      </c>
      <c r="AD12" s="210" t="str">
        <f>IFERROR((VLOOKUP(AC12,#REF!,2,FALSE)),"")</f>
        <v/>
      </c>
      <c r="AE12" s="184" t="str">
        <f t="shared" si="6"/>
        <v/>
      </c>
      <c r="AF12" s="184">
        <f t="shared" si="17"/>
        <v>0</v>
      </c>
      <c r="AG12" s="209" t="e">
        <f>+MID(#REF!,11,1)</f>
        <v>#REF!</v>
      </c>
      <c r="AH12" s="209" t="str">
        <f>IFERROR((VLOOKUP(AG12,#REF!,2,FALSE)),"")</f>
        <v/>
      </c>
      <c r="AI12" s="176" t="str">
        <f t="shared" si="7"/>
        <v/>
      </c>
      <c r="AJ12" s="176">
        <f t="shared" si="18"/>
        <v>0</v>
      </c>
      <c r="AL12" s="209" t="s">
        <v>635</v>
      </c>
      <c r="AM12" s="209" t="s">
        <v>636</v>
      </c>
      <c r="AN12" s="209">
        <f t="shared" si="8"/>
        <v>108</v>
      </c>
    </row>
    <row r="13" spans="1:40" ht="13.5" customHeight="1">
      <c r="A13" s="209" t="e">
        <f>+MID(#REF!,12,1)</f>
        <v>#REF!</v>
      </c>
      <c r="B13" s="209" t="str">
        <f>IFERROR((VLOOKUP(A13,#REF!,2,FALSE)),"")</f>
        <v/>
      </c>
      <c r="C13" s="176" t="str">
        <f t="shared" si="9"/>
        <v/>
      </c>
      <c r="D13" s="176">
        <f t="shared" si="10"/>
        <v>0</v>
      </c>
      <c r="E13" s="210" t="e">
        <f>+MID(#REF!,12,1)</f>
        <v>#REF!</v>
      </c>
      <c r="F13" s="210" t="str">
        <f>IFERROR((VLOOKUP(E13,#REF!,2,FALSE)),"")</f>
        <v/>
      </c>
      <c r="G13" s="184" t="str">
        <f t="shared" si="0"/>
        <v/>
      </c>
      <c r="H13" s="184">
        <f t="shared" si="11"/>
        <v>0</v>
      </c>
      <c r="I13" s="209" t="e">
        <f>+MID(#REF!,12,1)</f>
        <v>#REF!</v>
      </c>
      <c r="J13" s="209" t="str">
        <f>IFERROR((VLOOKUP(I13,#REF!,2,FALSE)),"")</f>
        <v/>
      </c>
      <c r="K13" s="176" t="str">
        <f t="shared" si="1"/>
        <v/>
      </c>
      <c r="L13" s="176">
        <f t="shared" si="12"/>
        <v>0</v>
      </c>
      <c r="M13" s="210" t="e">
        <f>+MID(#REF!,12,1)</f>
        <v>#REF!</v>
      </c>
      <c r="N13" s="210" t="str">
        <f>IFERROR((VLOOKUP(M13,#REF!,2,FALSE)),"")</f>
        <v/>
      </c>
      <c r="O13" s="184" t="str">
        <f t="shared" si="2"/>
        <v/>
      </c>
      <c r="P13" s="184">
        <f t="shared" si="13"/>
        <v>0</v>
      </c>
      <c r="Q13" s="209" t="e">
        <f>+MID(#REF!,12,1)</f>
        <v>#REF!</v>
      </c>
      <c r="R13" s="209" t="str">
        <f>IFERROR((VLOOKUP(Q13,#REF!,2,FALSE)),"")</f>
        <v/>
      </c>
      <c r="S13" s="176" t="str">
        <f t="shared" si="3"/>
        <v/>
      </c>
      <c r="T13" s="176">
        <f t="shared" si="14"/>
        <v>0</v>
      </c>
      <c r="U13" s="210" t="e">
        <f>+MID(#REF!,12,1)</f>
        <v>#REF!</v>
      </c>
      <c r="V13" s="210" t="str">
        <f>IFERROR((VLOOKUP(U13,#REF!,2,FALSE)),"")</f>
        <v/>
      </c>
      <c r="W13" s="184" t="str">
        <f t="shared" si="4"/>
        <v/>
      </c>
      <c r="X13" s="184">
        <f t="shared" si="15"/>
        <v>0</v>
      </c>
      <c r="Y13" s="209" t="e">
        <f>+MID(#REF!,12,1)</f>
        <v>#REF!</v>
      </c>
      <c r="Z13" s="209" t="str">
        <f>IFERROR((VLOOKUP(Y13,#REF!,2,FALSE)),"")</f>
        <v/>
      </c>
      <c r="AA13" s="176" t="str">
        <f t="shared" si="5"/>
        <v/>
      </c>
      <c r="AB13" s="176">
        <f t="shared" si="16"/>
        <v>0</v>
      </c>
      <c r="AC13" s="210" t="e">
        <f>+MID(#REF!,12,1)</f>
        <v>#REF!</v>
      </c>
      <c r="AD13" s="210" t="str">
        <f>IFERROR((VLOOKUP(AC13,#REF!,2,FALSE)),"")</f>
        <v/>
      </c>
      <c r="AE13" s="184" t="str">
        <f t="shared" si="6"/>
        <v/>
      </c>
      <c r="AF13" s="184">
        <f t="shared" si="17"/>
        <v>0</v>
      </c>
      <c r="AG13" s="209" t="e">
        <f>+MID(#REF!,12,1)</f>
        <v>#REF!</v>
      </c>
      <c r="AH13" s="209" t="str">
        <f>IFERROR((VLOOKUP(AG13,#REF!,2,FALSE)),"")</f>
        <v/>
      </c>
      <c r="AI13" s="176" t="str">
        <f t="shared" si="7"/>
        <v/>
      </c>
      <c r="AJ13" s="176">
        <f t="shared" si="18"/>
        <v>0</v>
      </c>
      <c r="AL13" s="209" t="s">
        <v>637</v>
      </c>
      <c r="AM13" s="209" t="s">
        <v>638</v>
      </c>
      <c r="AN13" s="209">
        <f t="shared" si="8"/>
        <v>109</v>
      </c>
    </row>
    <row r="14" spans="1:40" ht="13.5" customHeight="1">
      <c r="A14" s="209" t="e">
        <f>+MID(#REF!,13,1)</f>
        <v>#REF!</v>
      </c>
      <c r="B14" s="209" t="str">
        <f>IFERROR((VLOOKUP(A14,#REF!,2,FALSE)),"")</f>
        <v/>
      </c>
      <c r="C14" s="176" t="str">
        <f t="shared" si="9"/>
        <v/>
      </c>
      <c r="D14" s="176">
        <f t="shared" si="10"/>
        <v>0</v>
      </c>
      <c r="E14" s="210" t="e">
        <f>+MID(#REF!,13,1)</f>
        <v>#REF!</v>
      </c>
      <c r="F14" s="210" t="str">
        <f>IFERROR((VLOOKUP(E14,#REF!,2,FALSE)),"")</f>
        <v/>
      </c>
      <c r="G14" s="184" t="str">
        <f t="shared" si="0"/>
        <v/>
      </c>
      <c r="H14" s="184">
        <f t="shared" si="11"/>
        <v>0</v>
      </c>
      <c r="I14" s="209" t="e">
        <f>+MID(#REF!,13,1)</f>
        <v>#REF!</v>
      </c>
      <c r="J14" s="209" t="str">
        <f>IFERROR((VLOOKUP(I14,#REF!,2,FALSE)),"")</f>
        <v/>
      </c>
      <c r="K14" s="176" t="str">
        <f t="shared" si="1"/>
        <v/>
      </c>
      <c r="L14" s="176">
        <f t="shared" si="12"/>
        <v>0</v>
      </c>
      <c r="M14" s="210" t="e">
        <f>+MID(#REF!,13,1)</f>
        <v>#REF!</v>
      </c>
      <c r="N14" s="210" t="str">
        <f>IFERROR((VLOOKUP(M14,#REF!,2,FALSE)),"")</f>
        <v/>
      </c>
      <c r="O14" s="184" t="str">
        <f t="shared" si="2"/>
        <v/>
      </c>
      <c r="P14" s="184">
        <f t="shared" si="13"/>
        <v>0</v>
      </c>
      <c r="Q14" s="209" t="e">
        <f>+MID(#REF!,13,1)</f>
        <v>#REF!</v>
      </c>
      <c r="R14" s="209" t="str">
        <f>IFERROR((VLOOKUP(Q14,#REF!,2,FALSE)),"")</f>
        <v/>
      </c>
      <c r="S14" s="176" t="str">
        <f t="shared" si="3"/>
        <v/>
      </c>
      <c r="T14" s="176">
        <f t="shared" si="14"/>
        <v>0</v>
      </c>
      <c r="U14" s="210" t="e">
        <f>+MID(#REF!,13,1)</f>
        <v>#REF!</v>
      </c>
      <c r="V14" s="210" t="str">
        <f>IFERROR((VLOOKUP(U14,#REF!,2,FALSE)),"")</f>
        <v/>
      </c>
      <c r="W14" s="184" t="str">
        <f t="shared" si="4"/>
        <v/>
      </c>
      <c r="X14" s="184">
        <f t="shared" si="15"/>
        <v>0</v>
      </c>
      <c r="Y14" s="209" t="e">
        <f>+MID(#REF!,13,1)</f>
        <v>#REF!</v>
      </c>
      <c r="Z14" s="209" t="str">
        <f>IFERROR((VLOOKUP(Y14,#REF!,2,FALSE)),"")</f>
        <v/>
      </c>
      <c r="AA14" s="176" t="str">
        <f t="shared" si="5"/>
        <v/>
      </c>
      <c r="AB14" s="176">
        <f t="shared" si="16"/>
        <v>0</v>
      </c>
      <c r="AC14" s="210" t="e">
        <f>+MID(#REF!,13,1)</f>
        <v>#REF!</v>
      </c>
      <c r="AD14" s="210" t="str">
        <f>IFERROR((VLOOKUP(AC14,#REF!,2,FALSE)),"")</f>
        <v/>
      </c>
      <c r="AE14" s="184" t="str">
        <f t="shared" si="6"/>
        <v/>
      </c>
      <c r="AF14" s="184">
        <f t="shared" si="17"/>
        <v>0</v>
      </c>
      <c r="AG14" s="209" t="e">
        <f>+MID(#REF!,13,1)</f>
        <v>#REF!</v>
      </c>
      <c r="AH14" s="209" t="str">
        <f>IFERROR((VLOOKUP(AG14,#REF!,2,FALSE)),"")</f>
        <v/>
      </c>
      <c r="AI14" s="176" t="str">
        <f t="shared" si="7"/>
        <v/>
      </c>
      <c r="AJ14" s="176">
        <f t="shared" si="18"/>
        <v>0</v>
      </c>
      <c r="AL14" s="209" t="s">
        <v>639</v>
      </c>
      <c r="AM14" s="209" t="s">
        <v>640</v>
      </c>
      <c r="AN14" s="209">
        <f t="shared" si="8"/>
        <v>110</v>
      </c>
    </row>
    <row r="15" spans="1:40" ht="13.5" customHeight="1">
      <c r="A15" s="209" t="e">
        <f>+MID(#REF!,14,1)</f>
        <v>#REF!</v>
      </c>
      <c r="B15" s="209" t="str">
        <f>IFERROR((VLOOKUP(A15,#REF!,2,FALSE)),"")</f>
        <v/>
      </c>
      <c r="C15" s="176" t="str">
        <f t="shared" si="9"/>
        <v/>
      </c>
      <c r="D15" s="176">
        <f t="shared" si="10"/>
        <v>0</v>
      </c>
      <c r="E15" s="210" t="e">
        <f>+MID(#REF!,14,1)</f>
        <v>#REF!</v>
      </c>
      <c r="F15" s="210" t="str">
        <f>IFERROR((VLOOKUP(E15,#REF!,2,FALSE)),"")</f>
        <v/>
      </c>
      <c r="G15" s="184" t="str">
        <f t="shared" si="0"/>
        <v/>
      </c>
      <c r="H15" s="184">
        <f t="shared" si="11"/>
        <v>0</v>
      </c>
      <c r="I15" s="209" t="e">
        <f>+MID(#REF!,14,1)</f>
        <v>#REF!</v>
      </c>
      <c r="J15" s="209" t="str">
        <f>IFERROR((VLOOKUP(I15,#REF!,2,FALSE)),"")</f>
        <v/>
      </c>
      <c r="K15" s="176" t="str">
        <f t="shared" si="1"/>
        <v/>
      </c>
      <c r="L15" s="176">
        <f t="shared" si="12"/>
        <v>0</v>
      </c>
      <c r="M15" s="210" t="e">
        <f>+MID(#REF!,14,1)</f>
        <v>#REF!</v>
      </c>
      <c r="N15" s="210" t="str">
        <f>IFERROR((VLOOKUP(M15,#REF!,2,FALSE)),"")</f>
        <v/>
      </c>
      <c r="O15" s="184" t="str">
        <f t="shared" si="2"/>
        <v/>
      </c>
      <c r="P15" s="184">
        <f t="shared" si="13"/>
        <v>0</v>
      </c>
      <c r="Q15" s="209" t="e">
        <f>+MID(#REF!,14,1)</f>
        <v>#REF!</v>
      </c>
      <c r="R15" s="209" t="str">
        <f>IFERROR((VLOOKUP(Q15,#REF!,2,FALSE)),"")</f>
        <v/>
      </c>
      <c r="S15" s="176" t="str">
        <f t="shared" si="3"/>
        <v/>
      </c>
      <c r="T15" s="176">
        <f t="shared" si="14"/>
        <v>0</v>
      </c>
      <c r="U15" s="210" t="e">
        <f>+MID(#REF!,14,1)</f>
        <v>#REF!</v>
      </c>
      <c r="V15" s="210" t="str">
        <f>IFERROR((VLOOKUP(U15,#REF!,2,FALSE)),"")</f>
        <v/>
      </c>
      <c r="W15" s="184" t="str">
        <f t="shared" si="4"/>
        <v/>
      </c>
      <c r="X15" s="184">
        <f t="shared" si="15"/>
        <v>0</v>
      </c>
      <c r="Y15" s="209" t="e">
        <f>+MID(#REF!,14,1)</f>
        <v>#REF!</v>
      </c>
      <c r="Z15" s="209" t="str">
        <f>IFERROR((VLOOKUP(Y15,#REF!,2,FALSE)),"")</f>
        <v/>
      </c>
      <c r="AA15" s="176" t="str">
        <f t="shared" si="5"/>
        <v/>
      </c>
      <c r="AB15" s="176">
        <f t="shared" si="16"/>
        <v>0</v>
      </c>
      <c r="AC15" s="210" t="e">
        <f>+MID(#REF!,14,1)</f>
        <v>#REF!</v>
      </c>
      <c r="AD15" s="210" t="str">
        <f>IFERROR((VLOOKUP(AC15,#REF!,2,FALSE)),"")</f>
        <v/>
      </c>
      <c r="AE15" s="184" t="str">
        <f t="shared" si="6"/>
        <v/>
      </c>
      <c r="AF15" s="184">
        <f t="shared" si="17"/>
        <v>0</v>
      </c>
      <c r="AG15" s="209" t="e">
        <f>+MID(#REF!,14,1)</f>
        <v>#REF!</v>
      </c>
      <c r="AH15" s="209" t="str">
        <f>IFERROR((VLOOKUP(AG15,#REF!,2,FALSE)),"")</f>
        <v/>
      </c>
      <c r="AI15" s="176" t="str">
        <f t="shared" si="7"/>
        <v/>
      </c>
      <c r="AJ15" s="176">
        <f t="shared" si="18"/>
        <v>0</v>
      </c>
      <c r="AL15" s="209" t="s">
        <v>641</v>
      </c>
      <c r="AM15" s="209" t="s">
        <v>642</v>
      </c>
      <c r="AN15" s="209">
        <f t="shared" si="8"/>
        <v>111</v>
      </c>
    </row>
    <row r="16" spans="1:40" ht="13.5" customHeight="1">
      <c r="A16" s="209" t="e">
        <f>+MID(#REF!,15,1)</f>
        <v>#REF!</v>
      </c>
      <c r="B16" s="209" t="str">
        <f>IFERROR((VLOOKUP(A16,#REF!,2,FALSE)),"")</f>
        <v/>
      </c>
      <c r="C16" s="176" t="str">
        <f t="shared" si="9"/>
        <v/>
      </c>
      <c r="D16" s="176">
        <f t="shared" si="10"/>
        <v>0</v>
      </c>
      <c r="E16" s="210" t="e">
        <f>+MID(#REF!,15,1)</f>
        <v>#REF!</v>
      </c>
      <c r="F16" s="210" t="str">
        <f>IFERROR((VLOOKUP(E16,#REF!,2,FALSE)),"")</f>
        <v/>
      </c>
      <c r="G16" s="184" t="str">
        <f t="shared" si="0"/>
        <v/>
      </c>
      <c r="H16" s="184">
        <f t="shared" si="11"/>
        <v>0</v>
      </c>
      <c r="I16" s="209" t="e">
        <f>+MID(#REF!,15,1)</f>
        <v>#REF!</v>
      </c>
      <c r="J16" s="209" t="str">
        <f>IFERROR((VLOOKUP(I16,#REF!,2,FALSE)),"")</f>
        <v/>
      </c>
      <c r="K16" s="176" t="str">
        <f t="shared" si="1"/>
        <v/>
      </c>
      <c r="L16" s="176">
        <f t="shared" si="12"/>
        <v>0</v>
      </c>
      <c r="M16" s="210" t="e">
        <f>+MID(#REF!,15,1)</f>
        <v>#REF!</v>
      </c>
      <c r="N16" s="210" t="str">
        <f>IFERROR((VLOOKUP(M16,#REF!,2,FALSE)),"")</f>
        <v/>
      </c>
      <c r="O16" s="184" t="str">
        <f t="shared" si="2"/>
        <v/>
      </c>
      <c r="P16" s="184">
        <f t="shared" si="13"/>
        <v>0</v>
      </c>
      <c r="Q16" s="209" t="e">
        <f>+MID(#REF!,15,1)</f>
        <v>#REF!</v>
      </c>
      <c r="R16" s="209" t="str">
        <f>IFERROR((VLOOKUP(Q16,#REF!,2,FALSE)),"")</f>
        <v/>
      </c>
      <c r="S16" s="176" t="str">
        <f t="shared" si="3"/>
        <v/>
      </c>
      <c r="T16" s="176">
        <f t="shared" si="14"/>
        <v>0</v>
      </c>
      <c r="U16" s="210" t="e">
        <f>+MID(#REF!,15,1)</f>
        <v>#REF!</v>
      </c>
      <c r="V16" s="210" t="str">
        <f>IFERROR((VLOOKUP(U16,#REF!,2,FALSE)),"")</f>
        <v/>
      </c>
      <c r="W16" s="184" t="str">
        <f t="shared" si="4"/>
        <v/>
      </c>
      <c r="X16" s="184">
        <f t="shared" si="15"/>
        <v>0</v>
      </c>
      <c r="Y16" s="209" t="e">
        <f>+MID(#REF!,15,1)</f>
        <v>#REF!</v>
      </c>
      <c r="Z16" s="209" t="str">
        <f>IFERROR((VLOOKUP(Y16,#REF!,2,FALSE)),"")</f>
        <v/>
      </c>
      <c r="AA16" s="176" t="str">
        <f t="shared" si="5"/>
        <v/>
      </c>
      <c r="AB16" s="176">
        <f t="shared" si="16"/>
        <v>0</v>
      </c>
      <c r="AC16" s="210" t="e">
        <f>+MID(#REF!,15,1)</f>
        <v>#REF!</v>
      </c>
      <c r="AD16" s="210" t="str">
        <f>IFERROR((VLOOKUP(AC16,#REF!,2,FALSE)),"")</f>
        <v/>
      </c>
      <c r="AE16" s="184" t="str">
        <f t="shared" si="6"/>
        <v/>
      </c>
      <c r="AF16" s="184">
        <f t="shared" si="17"/>
        <v>0</v>
      </c>
      <c r="AG16" s="209" t="e">
        <f>+MID(#REF!,15,1)</f>
        <v>#REF!</v>
      </c>
      <c r="AH16" s="209" t="str">
        <f>IFERROR((VLOOKUP(AG16,#REF!,2,FALSE)),"")</f>
        <v/>
      </c>
      <c r="AI16" s="176" t="str">
        <f t="shared" si="7"/>
        <v/>
      </c>
      <c r="AJ16" s="176">
        <f t="shared" si="18"/>
        <v>0</v>
      </c>
      <c r="AL16" s="209" t="s">
        <v>643</v>
      </c>
      <c r="AM16" s="209" t="s">
        <v>644</v>
      </c>
      <c r="AN16" s="209">
        <f t="shared" si="8"/>
        <v>112</v>
      </c>
    </row>
    <row r="17" spans="1:40" ht="13.5" customHeight="1">
      <c r="A17" s="209" t="e">
        <f>+MID(#REF!,16,1)</f>
        <v>#REF!</v>
      </c>
      <c r="B17" s="209" t="str">
        <f>IFERROR((VLOOKUP(A17,#REF!,2,FALSE)),"")</f>
        <v/>
      </c>
      <c r="C17" s="176" t="str">
        <f t="shared" si="9"/>
        <v/>
      </c>
      <c r="D17" s="176">
        <f t="shared" si="10"/>
        <v>0</v>
      </c>
      <c r="E17" s="210" t="e">
        <f>+MID(#REF!,16,1)</f>
        <v>#REF!</v>
      </c>
      <c r="F17" s="210" t="str">
        <f>IFERROR((VLOOKUP(E17,#REF!,2,FALSE)),"")</f>
        <v/>
      </c>
      <c r="G17" s="184" t="str">
        <f t="shared" si="0"/>
        <v/>
      </c>
      <c r="H17" s="184">
        <f t="shared" si="11"/>
        <v>0</v>
      </c>
      <c r="I17" s="209" t="e">
        <f>+MID(#REF!,16,1)</f>
        <v>#REF!</v>
      </c>
      <c r="J17" s="209" t="str">
        <f>IFERROR((VLOOKUP(I17,#REF!,2,FALSE)),"")</f>
        <v/>
      </c>
      <c r="K17" s="176" t="str">
        <f t="shared" si="1"/>
        <v/>
      </c>
      <c r="L17" s="176">
        <f t="shared" si="12"/>
        <v>0</v>
      </c>
      <c r="M17" s="210" t="e">
        <f>+MID(#REF!,16,1)</f>
        <v>#REF!</v>
      </c>
      <c r="N17" s="210" t="str">
        <f>IFERROR((VLOOKUP(M17,#REF!,2,FALSE)),"")</f>
        <v/>
      </c>
      <c r="O17" s="184" t="str">
        <f t="shared" si="2"/>
        <v/>
      </c>
      <c r="P17" s="184">
        <f t="shared" si="13"/>
        <v>0</v>
      </c>
      <c r="Q17" s="209" t="e">
        <f>+MID(#REF!,16,1)</f>
        <v>#REF!</v>
      </c>
      <c r="R17" s="209" t="str">
        <f>IFERROR((VLOOKUP(Q17,#REF!,2,FALSE)),"")</f>
        <v/>
      </c>
      <c r="S17" s="176" t="str">
        <f t="shared" si="3"/>
        <v/>
      </c>
      <c r="T17" s="176">
        <f t="shared" si="14"/>
        <v>0</v>
      </c>
      <c r="U17" s="210" t="e">
        <f>+MID(#REF!,16,1)</f>
        <v>#REF!</v>
      </c>
      <c r="V17" s="210" t="str">
        <f>IFERROR((VLOOKUP(U17,#REF!,2,FALSE)),"")</f>
        <v/>
      </c>
      <c r="W17" s="184" t="str">
        <f t="shared" si="4"/>
        <v/>
      </c>
      <c r="X17" s="184">
        <f t="shared" si="15"/>
        <v>0</v>
      </c>
      <c r="Y17" s="209" t="e">
        <f>+MID(#REF!,16,1)</f>
        <v>#REF!</v>
      </c>
      <c r="Z17" s="209" t="str">
        <f>IFERROR((VLOOKUP(Y17,#REF!,2,FALSE)),"")</f>
        <v/>
      </c>
      <c r="AA17" s="176" t="str">
        <f t="shared" si="5"/>
        <v/>
      </c>
      <c r="AB17" s="176">
        <f t="shared" si="16"/>
        <v>0</v>
      </c>
      <c r="AC17" s="210" t="e">
        <f>+MID(#REF!,16,1)</f>
        <v>#REF!</v>
      </c>
      <c r="AD17" s="210" t="str">
        <f>IFERROR((VLOOKUP(AC17,#REF!,2,FALSE)),"")</f>
        <v/>
      </c>
      <c r="AE17" s="184" t="str">
        <f t="shared" si="6"/>
        <v/>
      </c>
      <c r="AF17" s="184">
        <f t="shared" si="17"/>
        <v>0</v>
      </c>
      <c r="AG17" s="209" t="e">
        <f>+MID(#REF!,16,1)</f>
        <v>#REF!</v>
      </c>
      <c r="AH17" s="209" t="str">
        <f>IFERROR((VLOOKUP(AG17,#REF!,2,FALSE)),"")</f>
        <v/>
      </c>
      <c r="AI17" s="176" t="str">
        <f t="shared" si="7"/>
        <v/>
      </c>
      <c r="AJ17" s="176">
        <f t="shared" si="18"/>
        <v>0</v>
      </c>
      <c r="AL17" s="209" t="s">
        <v>645</v>
      </c>
      <c r="AM17" s="209" t="s">
        <v>646</v>
      </c>
      <c r="AN17" s="209">
        <f t="shared" si="8"/>
        <v>113</v>
      </c>
    </row>
    <row r="18" spans="1:40" ht="13.5" customHeight="1">
      <c r="A18" s="209" t="e">
        <f>+MID(#REF!,17,1)</f>
        <v>#REF!</v>
      </c>
      <c r="B18" s="209" t="str">
        <f>IFERROR((VLOOKUP(A18,#REF!,2,FALSE)),"")</f>
        <v/>
      </c>
      <c r="C18" s="176" t="str">
        <f t="shared" si="9"/>
        <v/>
      </c>
      <c r="D18" s="176">
        <f t="shared" si="10"/>
        <v>0</v>
      </c>
      <c r="E18" s="210" t="e">
        <f>+MID(#REF!,17,1)</f>
        <v>#REF!</v>
      </c>
      <c r="F18" s="210" t="str">
        <f>IFERROR((VLOOKUP(E18,#REF!,2,FALSE)),"")</f>
        <v/>
      </c>
      <c r="G18" s="184" t="str">
        <f t="shared" si="0"/>
        <v/>
      </c>
      <c r="H18" s="184">
        <f t="shared" si="11"/>
        <v>0</v>
      </c>
      <c r="I18" s="209" t="e">
        <f>+MID(#REF!,17,1)</f>
        <v>#REF!</v>
      </c>
      <c r="J18" s="209" t="str">
        <f>IFERROR((VLOOKUP(I18,#REF!,2,FALSE)),"")</f>
        <v/>
      </c>
      <c r="K18" s="176" t="str">
        <f t="shared" si="1"/>
        <v/>
      </c>
      <c r="L18" s="176">
        <f t="shared" si="12"/>
        <v>0</v>
      </c>
      <c r="M18" s="210" t="e">
        <f>+MID(#REF!,17,1)</f>
        <v>#REF!</v>
      </c>
      <c r="N18" s="210" t="str">
        <f>IFERROR((VLOOKUP(M18,#REF!,2,FALSE)),"")</f>
        <v/>
      </c>
      <c r="O18" s="184" t="str">
        <f t="shared" si="2"/>
        <v/>
      </c>
      <c r="P18" s="184">
        <f t="shared" si="13"/>
        <v>0</v>
      </c>
      <c r="Q18" s="209" t="e">
        <f>+MID(#REF!,17,1)</f>
        <v>#REF!</v>
      </c>
      <c r="R18" s="209" t="str">
        <f>IFERROR((VLOOKUP(Q18,#REF!,2,FALSE)),"")</f>
        <v/>
      </c>
      <c r="S18" s="176" t="str">
        <f t="shared" si="3"/>
        <v/>
      </c>
      <c r="T18" s="176">
        <f t="shared" si="14"/>
        <v>0</v>
      </c>
      <c r="U18" s="210" t="e">
        <f>+MID(#REF!,17,1)</f>
        <v>#REF!</v>
      </c>
      <c r="V18" s="210" t="str">
        <f>IFERROR((VLOOKUP(U18,#REF!,2,FALSE)),"")</f>
        <v/>
      </c>
      <c r="W18" s="184" t="str">
        <f t="shared" si="4"/>
        <v/>
      </c>
      <c r="X18" s="184">
        <f t="shared" si="15"/>
        <v>0</v>
      </c>
      <c r="Y18" s="209" t="e">
        <f>+MID(#REF!,17,1)</f>
        <v>#REF!</v>
      </c>
      <c r="Z18" s="209" t="str">
        <f>IFERROR((VLOOKUP(Y18,#REF!,2,FALSE)),"")</f>
        <v/>
      </c>
      <c r="AA18" s="176" t="str">
        <f t="shared" si="5"/>
        <v/>
      </c>
      <c r="AB18" s="176">
        <f t="shared" si="16"/>
        <v>0</v>
      </c>
      <c r="AC18" s="210" t="e">
        <f>+MID(#REF!,17,1)</f>
        <v>#REF!</v>
      </c>
      <c r="AD18" s="210" t="str">
        <f>IFERROR((VLOOKUP(AC18,#REF!,2,FALSE)),"")</f>
        <v/>
      </c>
      <c r="AE18" s="184" t="str">
        <f t="shared" si="6"/>
        <v/>
      </c>
      <c r="AF18" s="184">
        <f t="shared" si="17"/>
        <v>0</v>
      </c>
      <c r="AG18" s="209" t="e">
        <f>+MID(#REF!,17,1)</f>
        <v>#REF!</v>
      </c>
      <c r="AH18" s="209" t="str">
        <f>IFERROR((VLOOKUP(AG18,#REF!,2,FALSE)),"")</f>
        <v/>
      </c>
      <c r="AI18" s="176" t="str">
        <f t="shared" si="7"/>
        <v/>
      </c>
      <c r="AJ18" s="176">
        <f t="shared" si="18"/>
        <v>0</v>
      </c>
      <c r="AL18" s="209" t="s">
        <v>647</v>
      </c>
      <c r="AM18" s="209" t="s">
        <v>648</v>
      </c>
      <c r="AN18" s="209">
        <f t="shared" si="8"/>
        <v>114</v>
      </c>
    </row>
    <row r="19" spans="1:40" ht="13.5" customHeight="1">
      <c r="A19" s="209" t="e">
        <f>+MID(#REF!,18,1)</f>
        <v>#REF!</v>
      </c>
      <c r="B19" s="209" t="str">
        <f>IFERROR((VLOOKUP(A19,#REF!,2,FALSE)),"")</f>
        <v/>
      </c>
      <c r="C19" s="176" t="str">
        <f t="shared" si="9"/>
        <v/>
      </c>
      <c r="D19" s="176">
        <f t="shared" si="10"/>
        <v>0</v>
      </c>
      <c r="E19" s="210" t="e">
        <f>+MID(#REF!,18,1)</f>
        <v>#REF!</v>
      </c>
      <c r="F19" s="210" t="str">
        <f>IFERROR((VLOOKUP(E19,#REF!,2,FALSE)),"")</f>
        <v/>
      </c>
      <c r="G19" s="184" t="str">
        <f t="shared" si="0"/>
        <v/>
      </c>
      <c r="H19" s="184">
        <f t="shared" si="11"/>
        <v>0</v>
      </c>
      <c r="I19" s="209" t="e">
        <f>+MID(#REF!,18,1)</f>
        <v>#REF!</v>
      </c>
      <c r="J19" s="209" t="str">
        <f>IFERROR((VLOOKUP(I19,#REF!,2,FALSE)),"")</f>
        <v/>
      </c>
      <c r="K19" s="176" t="str">
        <f t="shared" si="1"/>
        <v/>
      </c>
      <c r="L19" s="176">
        <f t="shared" si="12"/>
        <v>0</v>
      </c>
      <c r="M19" s="210" t="e">
        <f>+MID(#REF!,18,1)</f>
        <v>#REF!</v>
      </c>
      <c r="N19" s="210" t="str">
        <f>IFERROR((VLOOKUP(M19,#REF!,2,FALSE)),"")</f>
        <v/>
      </c>
      <c r="O19" s="184" t="str">
        <f t="shared" si="2"/>
        <v/>
      </c>
      <c r="P19" s="184">
        <f t="shared" si="13"/>
        <v>0</v>
      </c>
      <c r="Q19" s="209" t="e">
        <f>+MID(#REF!,18,1)</f>
        <v>#REF!</v>
      </c>
      <c r="R19" s="209" t="str">
        <f>IFERROR((VLOOKUP(Q19,#REF!,2,FALSE)),"")</f>
        <v/>
      </c>
      <c r="S19" s="176" t="str">
        <f t="shared" si="3"/>
        <v/>
      </c>
      <c r="T19" s="176">
        <f t="shared" si="14"/>
        <v>0</v>
      </c>
      <c r="U19" s="210" t="e">
        <f>+MID(#REF!,18,1)</f>
        <v>#REF!</v>
      </c>
      <c r="V19" s="210" t="str">
        <f>IFERROR((VLOOKUP(U19,#REF!,2,FALSE)),"")</f>
        <v/>
      </c>
      <c r="W19" s="184" t="str">
        <f t="shared" si="4"/>
        <v/>
      </c>
      <c r="X19" s="184">
        <f t="shared" si="15"/>
        <v>0</v>
      </c>
      <c r="Y19" s="209" t="e">
        <f>+MID(#REF!,18,1)</f>
        <v>#REF!</v>
      </c>
      <c r="Z19" s="209" t="str">
        <f>IFERROR((VLOOKUP(Y19,#REF!,2,FALSE)),"")</f>
        <v/>
      </c>
      <c r="AA19" s="176" t="str">
        <f t="shared" si="5"/>
        <v/>
      </c>
      <c r="AB19" s="176">
        <f t="shared" si="16"/>
        <v>0</v>
      </c>
      <c r="AC19" s="210" t="e">
        <f>+MID(#REF!,18,1)</f>
        <v>#REF!</v>
      </c>
      <c r="AD19" s="210" t="str">
        <f>IFERROR((VLOOKUP(AC19,#REF!,2,FALSE)),"")</f>
        <v/>
      </c>
      <c r="AE19" s="184" t="str">
        <f t="shared" si="6"/>
        <v/>
      </c>
      <c r="AF19" s="184">
        <f t="shared" si="17"/>
        <v>0</v>
      </c>
      <c r="AG19" s="209" t="e">
        <f>+MID(#REF!,18,1)</f>
        <v>#REF!</v>
      </c>
      <c r="AH19" s="209" t="str">
        <f>IFERROR((VLOOKUP(AG19,#REF!,2,FALSE)),"")</f>
        <v/>
      </c>
      <c r="AI19" s="176" t="str">
        <f t="shared" si="7"/>
        <v/>
      </c>
      <c r="AJ19" s="176">
        <f t="shared" si="18"/>
        <v>0</v>
      </c>
      <c r="AL19" s="209" t="s">
        <v>649</v>
      </c>
      <c r="AM19" s="209" t="s">
        <v>650</v>
      </c>
      <c r="AN19" s="209">
        <f t="shared" si="8"/>
        <v>115</v>
      </c>
    </row>
    <row r="20" spans="1:40" ht="13.5" customHeight="1">
      <c r="A20" s="209" t="e">
        <f>+MID(#REF!,19,1)</f>
        <v>#REF!</v>
      </c>
      <c r="B20" s="209" t="str">
        <f>IFERROR((VLOOKUP(A20,#REF!,2,FALSE)),"")</f>
        <v/>
      </c>
      <c r="C20" s="176" t="str">
        <f t="shared" si="9"/>
        <v/>
      </c>
      <c r="D20" s="176">
        <f t="shared" si="10"/>
        <v>0</v>
      </c>
      <c r="E20" s="210" t="e">
        <f>+MID(#REF!,19,1)</f>
        <v>#REF!</v>
      </c>
      <c r="F20" s="210" t="str">
        <f>IFERROR((VLOOKUP(E20,#REF!,2,FALSE)),"")</f>
        <v/>
      </c>
      <c r="G20" s="184" t="str">
        <f t="shared" si="0"/>
        <v/>
      </c>
      <c r="H20" s="184">
        <f t="shared" si="11"/>
        <v>0</v>
      </c>
      <c r="I20" s="209" t="e">
        <f>+MID(#REF!,19,1)</f>
        <v>#REF!</v>
      </c>
      <c r="J20" s="209" t="str">
        <f>IFERROR((VLOOKUP(I20,#REF!,2,FALSE)),"")</f>
        <v/>
      </c>
      <c r="K20" s="176" t="str">
        <f t="shared" si="1"/>
        <v/>
      </c>
      <c r="L20" s="176">
        <f t="shared" si="12"/>
        <v>0</v>
      </c>
      <c r="M20" s="210" t="e">
        <f>+MID(#REF!,19,1)</f>
        <v>#REF!</v>
      </c>
      <c r="N20" s="210" t="str">
        <f>IFERROR((VLOOKUP(M20,#REF!,2,FALSE)),"")</f>
        <v/>
      </c>
      <c r="O20" s="184" t="str">
        <f t="shared" si="2"/>
        <v/>
      </c>
      <c r="P20" s="184">
        <f t="shared" si="13"/>
        <v>0</v>
      </c>
      <c r="Q20" s="209" t="e">
        <f>+MID(#REF!,19,1)</f>
        <v>#REF!</v>
      </c>
      <c r="R20" s="209" t="str">
        <f>IFERROR((VLOOKUP(Q20,#REF!,2,FALSE)),"")</f>
        <v/>
      </c>
      <c r="S20" s="176" t="str">
        <f t="shared" si="3"/>
        <v/>
      </c>
      <c r="T20" s="176">
        <f t="shared" si="14"/>
        <v>0</v>
      </c>
      <c r="U20" s="210" t="e">
        <f>+MID(#REF!,19,1)</f>
        <v>#REF!</v>
      </c>
      <c r="V20" s="210" t="str">
        <f>IFERROR((VLOOKUP(U20,#REF!,2,FALSE)),"")</f>
        <v/>
      </c>
      <c r="W20" s="184" t="str">
        <f t="shared" si="4"/>
        <v/>
      </c>
      <c r="X20" s="184">
        <f t="shared" si="15"/>
        <v>0</v>
      </c>
      <c r="Y20" s="209" t="e">
        <f>+MID(#REF!,19,1)</f>
        <v>#REF!</v>
      </c>
      <c r="Z20" s="209" t="str">
        <f>IFERROR((VLOOKUP(Y20,#REF!,2,FALSE)),"")</f>
        <v/>
      </c>
      <c r="AA20" s="176" t="str">
        <f t="shared" si="5"/>
        <v/>
      </c>
      <c r="AB20" s="176">
        <f t="shared" si="16"/>
        <v>0</v>
      </c>
      <c r="AC20" s="210" t="e">
        <f>+MID(#REF!,19,1)</f>
        <v>#REF!</v>
      </c>
      <c r="AD20" s="210" t="str">
        <f>IFERROR((VLOOKUP(AC20,#REF!,2,FALSE)),"")</f>
        <v/>
      </c>
      <c r="AE20" s="184" t="str">
        <f t="shared" si="6"/>
        <v/>
      </c>
      <c r="AF20" s="184">
        <f t="shared" si="17"/>
        <v>0</v>
      </c>
      <c r="AG20" s="209" t="e">
        <f>+MID(#REF!,19,1)</f>
        <v>#REF!</v>
      </c>
      <c r="AH20" s="209" t="str">
        <f>IFERROR((VLOOKUP(AG20,#REF!,2,FALSE)),"")</f>
        <v/>
      </c>
      <c r="AI20" s="176" t="str">
        <f t="shared" si="7"/>
        <v/>
      </c>
      <c r="AJ20" s="176">
        <f t="shared" si="18"/>
        <v>0</v>
      </c>
      <c r="AL20" s="209" t="s">
        <v>651</v>
      </c>
      <c r="AM20" s="209" t="s">
        <v>652</v>
      </c>
      <c r="AN20" s="209">
        <f t="shared" si="8"/>
        <v>116</v>
      </c>
    </row>
    <row r="21" spans="1:40" ht="13.5" customHeight="1">
      <c r="A21" s="209" t="e">
        <f>+MID(#REF!,20,1)</f>
        <v>#REF!</v>
      </c>
      <c r="B21" s="209" t="str">
        <f>IFERROR((VLOOKUP(A21,#REF!,2,FALSE)),"")</f>
        <v/>
      </c>
      <c r="C21" s="176" t="str">
        <f t="shared" si="9"/>
        <v/>
      </c>
      <c r="D21" s="176">
        <f t="shared" si="10"/>
        <v>0</v>
      </c>
      <c r="E21" s="210" t="e">
        <f>+MID(#REF!,20,1)</f>
        <v>#REF!</v>
      </c>
      <c r="F21" s="210" t="str">
        <f>IFERROR((VLOOKUP(E21,#REF!,2,FALSE)),"")</f>
        <v/>
      </c>
      <c r="G21" s="184" t="str">
        <f t="shared" si="0"/>
        <v/>
      </c>
      <c r="H21" s="184">
        <f t="shared" si="11"/>
        <v>0</v>
      </c>
      <c r="I21" s="209" t="e">
        <f>+MID(#REF!,20,1)</f>
        <v>#REF!</v>
      </c>
      <c r="J21" s="209" t="str">
        <f>IFERROR((VLOOKUP(I21,#REF!,2,FALSE)),"")</f>
        <v/>
      </c>
      <c r="K21" s="176" t="str">
        <f t="shared" si="1"/>
        <v/>
      </c>
      <c r="L21" s="176">
        <f t="shared" si="12"/>
        <v>0</v>
      </c>
      <c r="M21" s="210" t="e">
        <f>+MID(#REF!,20,1)</f>
        <v>#REF!</v>
      </c>
      <c r="N21" s="210" t="str">
        <f>IFERROR((VLOOKUP(M21,#REF!,2,FALSE)),"")</f>
        <v/>
      </c>
      <c r="O21" s="184" t="str">
        <f t="shared" si="2"/>
        <v/>
      </c>
      <c r="P21" s="184">
        <f t="shared" si="13"/>
        <v>0</v>
      </c>
      <c r="Q21" s="209" t="e">
        <f>+MID(#REF!,20,1)</f>
        <v>#REF!</v>
      </c>
      <c r="R21" s="209" t="str">
        <f>IFERROR((VLOOKUP(Q21,#REF!,2,FALSE)),"")</f>
        <v/>
      </c>
      <c r="S21" s="176" t="str">
        <f t="shared" si="3"/>
        <v/>
      </c>
      <c r="T21" s="176">
        <f t="shared" si="14"/>
        <v>0</v>
      </c>
      <c r="U21" s="210" t="e">
        <f>+MID(#REF!,20,1)</f>
        <v>#REF!</v>
      </c>
      <c r="V21" s="210" t="str">
        <f>IFERROR((VLOOKUP(U21,#REF!,2,FALSE)),"")</f>
        <v/>
      </c>
      <c r="W21" s="184" t="str">
        <f t="shared" si="4"/>
        <v/>
      </c>
      <c r="X21" s="184">
        <f t="shared" si="15"/>
        <v>0</v>
      </c>
      <c r="Y21" s="209" t="e">
        <f>+MID(#REF!,20,1)</f>
        <v>#REF!</v>
      </c>
      <c r="Z21" s="209" t="str">
        <f>IFERROR((VLOOKUP(Y21,#REF!,2,FALSE)),"")</f>
        <v/>
      </c>
      <c r="AA21" s="176" t="str">
        <f t="shared" si="5"/>
        <v/>
      </c>
      <c r="AB21" s="176">
        <f t="shared" si="16"/>
        <v>0</v>
      </c>
      <c r="AC21" s="210" t="e">
        <f>+MID(#REF!,20,1)</f>
        <v>#REF!</v>
      </c>
      <c r="AD21" s="210" t="str">
        <f>IFERROR((VLOOKUP(AC21,#REF!,2,FALSE)),"")</f>
        <v/>
      </c>
      <c r="AE21" s="184" t="str">
        <f t="shared" si="6"/>
        <v/>
      </c>
      <c r="AF21" s="184">
        <f t="shared" si="17"/>
        <v>0</v>
      </c>
      <c r="AG21" s="209" t="e">
        <f>+MID(#REF!,20,1)</f>
        <v>#REF!</v>
      </c>
      <c r="AH21" s="209" t="str">
        <f>IFERROR((VLOOKUP(AG21,#REF!,2,FALSE)),"")</f>
        <v/>
      </c>
      <c r="AI21" s="176" t="str">
        <f t="shared" si="7"/>
        <v/>
      </c>
      <c r="AJ21" s="176">
        <f t="shared" si="18"/>
        <v>0</v>
      </c>
      <c r="AL21" s="209" t="s">
        <v>653</v>
      </c>
      <c r="AM21" s="209" t="s">
        <v>654</v>
      </c>
      <c r="AN21" s="209">
        <f t="shared" si="8"/>
        <v>117</v>
      </c>
    </row>
    <row r="22" spans="1:40" ht="13.5" customHeight="1">
      <c r="A22" s="209" t="e">
        <f>+MID(#REF!,21,1)</f>
        <v>#REF!</v>
      </c>
      <c r="B22" s="209" t="str">
        <f>IFERROR((VLOOKUP(A22,#REF!,2,FALSE)),"")</f>
        <v/>
      </c>
      <c r="C22" s="176" t="str">
        <f t="shared" si="9"/>
        <v/>
      </c>
      <c r="D22" s="176">
        <f t="shared" si="10"/>
        <v>0</v>
      </c>
      <c r="E22" s="210" t="e">
        <f>+MID(#REF!,21,1)</f>
        <v>#REF!</v>
      </c>
      <c r="F22" s="210" t="str">
        <f>IFERROR((VLOOKUP(E22,#REF!,2,FALSE)),"")</f>
        <v/>
      </c>
      <c r="G22" s="184" t="str">
        <f t="shared" si="0"/>
        <v/>
      </c>
      <c r="H22" s="184">
        <f t="shared" si="11"/>
        <v>0</v>
      </c>
      <c r="I22" s="209" t="e">
        <f>+MID(#REF!,21,1)</f>
        <v>#REF!</v>
      </c>
      <c r="J22" s="209" t="str">
        <f>IFERROR((VLOOKUP(I22,#REF!,2,FALSE)),"")</f>
        <v/>
      </c>
      <c r="K22" s="176" t="str">
        <f t="shared" si="1"/>
        <v/>
      </c>
      <c r="L22" s="176">
        <f t="shared" si="12"/>
        <v>0</v>
      </c>
      <c r="M22" s="210" t="e">
        <f>+MID(#REF!,21,1)</f>
        <v>#REF!</v>
      </c>
      <c r="N22" s="210" t="str">
        <f>IFERROR((VLOOKUP(M22,#REF!,2,FALSE)),"")</f>
        <v/>
      </c>
      <c r="O22" s="184" t="str">
        <f t="shared" si="2"/>
        <v/>
      </c>
      <c r="P22" s="184">
        <f t="shared" si="13"/>
        <v>0</v>
      </c>
      <c r="Q22" s="209" t="e">
        <f>+MID(#REF!,21,1)</f>
        <v>#REF!</v>
      </c>
      <c r="R22" s="209" t="str">
        <f>IFERROR((VLOOKUP(Q22,#REF!,2,FALSE)),"")</f>
        <v/>
      </c>
      <c r="S22" s="176" t="str">
        <f t="shared" si="3"/>
        <v/>
      </c>
      <c r="T22" s="176">
        <f t="shared" si="14"/>
        <v>0</v>
      </c>
      <c r="U22" s="210" t="e">
        <f>+MID(#REF!,21,1)</f>
        <v>#REF!</v>
      </c>
      <c r="V22" s="210" t="str">
        <f>IFERROR((VLOOKUP(U22,#REF!,2,FALSE)),"")</f>
        <v/>
      </c>
      <c r="W22" s="184" t="str">
        <f t="shared" si="4"/>
        <v/>
      </c>
      <c r="X22" s="184">
        <f t="shared" si="15"/>
        <v>0</v>
      </c>
      <c r="Y22" s="209" t="e">
        <f>+MID(#REF!,21,1)</f>
        <v>#REF!</v>
      </c>
      <c r="Z22" s="209" t="str">
        <f>IFERROR((VLOOKUP(Y22,#REF!,2,FALSE)),"")</f>
        <v/>
      </c>
      <c r="AA22" s="176" t="str">
        <f t="shared" si="5"/>
        <v/>
      </c>
      <c r="AB22" s="176">
        <f t="shared" si="16"/>
        <v>0</v>
      </c>
      <c r="AC22" s="210" t="e">
        <f>+MID(#REF!,21,1)</f>
        <v>#REF!</v>
      </c>
      <c r="AD22" s="210" t="str">
        <f>IFERROR((VLOOKUP(AC22,#REF!,2,FALSE)),"")</f>
        <v/>
      </c>
      <c r="AE22" s="184" t="str">
        <f t="shared" si="6"/>
        <v/>
      </c>
      <c r="AF22" s="184">
        <f t="shared" si="17"/>
        <v>0</v>
      </c>
      <c r="AG22" s="209" t="e">
        <f>+MID(#REF!,21,1)</f>
        <v>#REF!</v>
      </c>
      <c r="AH22" s="209" t="str">
        <f>IFERROR((VLOOKUP(AG22,#REF!,2,FALSE)),"")</f>
        <v/>
      </c>
      <c r="AI22" s="176" t="str">
        <f t="shared" si="7"/>
        <v/>
      </c>
      <c r="AJ22" s="176">
        <f t="shared" si="18"/>
        <v>0</v>
      </c>
      <c r="AL22" s="209" t="s">
        <v>655</v>
      </c>
      <c r="AM22" s="209" t="s">
        <v>656</v>
      </c>
      <c r="AN22" s="209">
        <f t="shared" si="8"/>
        <v>118</v>
      </c>
    </row>
    <row r="23" spans="1:40" ht="13.5" customHeight="1">
      <c r="A23" s="209" t="e">
        <f>+MID(#REF!,22,1)</f>
        <v>#REF!</v>
      </c>
      <c r="B23" s="209" t="str">
        <f>IFERROR((VLOOKUP(A23,#REF!,2,FALSE)),"")</f>
        <v/>
      </c>
      <c r="C23" s="176" t="str">
        <f t="shared" si="9"/>
        <v/>
      </c>
      <c r="D23" s="176">
        <f t="shared" si="10"/>
        <v>0</v>
      </c>
      <c r="E23" s="210" t="e">
        <f>+MID(#REF!,22,1)</f>
        <v>#REF!</v>
      </c>
      <c r="F23" s="210" t="str">
        <f>IFERROR((VLOOKUP(E23,#REF!,2,FALSE)),"")</f>
        <v/>
      </c>
      <c r="G23" s="184" t="str">
        <f t="shared" si="0"/>
        <v/>
      </c>
      <c r="H23" s="184">
        <f t="shared" si="11"/>
        <v>0</v>
      </c>
      <c r="I23" s="209" t="e">
        <f>+MID(#REF!,22,1)</f>
        <v>#REF!</v>
      </c>
      <c r="J23" s="209" t="str">
        <f>IFERROR((VLOOKUP(I23,#REF!,2,FALSE)),"")</f>
        <v/>
      </c>
      <c r="K23" s="176" t="str">
        <f t="shared" si="1"/>
        <v/>
      </c>
      <c r="L23" s="176">
        <f t="shared" si="12"/>
        <v>0</v>
      </c>
      <c r="M23" s="210" t="e">
        <f>+MID(#REF!,22,1)</f>
        <v>#REF!</v>
      </c>
      <c r="N23" s="210" t="str">
        <f>IFERROR((VLOOKUP(M23,#REF!,2,FALSE)),"")</f>
        <v/>
      </c>
      <c r="O23" s="184" t="str">
        <f t="shared" si="2"/>
        <v/>
      </c>
      <c r="P23" s="184">
        <f t="shared" si="13"/>
        <v>0</v>
      </c>
      <c r="Q23" s="209" t="e">
        <f>+MID(#REF!,22,1)</f>
        <v>#REF!</v>
      </c>
      <c r="R23" s="209" t="str">
        <f>IFERROR((VLOOKUP(Q23,#REF!,2,FALSE)),"")</f>
        <v/>
      </c>
      <c r="S23" s="176" t="str">
        <f t="shared" si="3"/>
        <v/>
      </c>
      <c r="T23" s="176">
        <f t="shared" si="14"/>
        <v>0</v>
      </c>
      <c r="U23" s="210" t="e">
        <f>+MID(#REF!,22,1)</f>
        <v>#REF!</v>
      </c>
      <c r="V23" s="210" t="str">
        <f>IFERROR((VLOOKUP(U23,#REF!,2,FALSE)),"")</f>
        <v/>
      </c>
      <c r="W23" s="184" t="str">
        <f t="shared" si="4"/>
        <v/>
      </c>
      <c r="X23" s="184">
        <f t="shared" si="15"/>
        <v>0</v>
      </c>
      <c r="Y23" s="209" t="e">
        <f>+MID(#REF!,22,1)</f>
        <v>#REF!</v>
      </c>
      <c r="Z23" s="209" t="str">
        <f>IFERROR((VLOOKUP(Y23,#REF!,2,FALSE)),"")</f>
        <v/>
      </c>
      <c r="AA23" s="176" t="str">
        <f t="shared" si="5"/>
        <v/>
      </c>
      <c r="AB23" s="176">
        <f t="shared" si="16"/>
        <v>0</v>
      </c>
      <c r="AC23" s="210" t="e">
        <f>+MID(#REF!,22,1)</f>
        <v>#REF!</v>
      </c>
      <c r="AD23" s="210" t="str">
        <f>IFERROR((VLOOKUP(AC23,#REF!,2,FALSE)),"")</f>
        <v/>
      </c>
      <c r="AE23" s="184" t="str">
        <f t="shared" si="6"/>
        <v/>
      </c>
      <c r="AF23" s="184">
        <f t="shared" si="17"/>
        <v>0</v>
      </c>
      <c r="AG23" s="209" t="e">
        <f>+MID(#REF!,22,1)</f>
        <v>#REF!</v>
      </c>
      <c r="AH23" s="209" t="str">
        <f>IFERROR((VLOOKUP(AG23,#REF!,2,FALSE)),"")</f>
        <v/>
      </c>
      <c r="AI23" s="176" t="str">
        <f t="shared" si="7"/>
        <v/>
      </c>
      <c r="AJ23" s="176">
        <f t="shared" si="18"/>
        <v>0</v>
      </c>
      <c r="AL23" s="209" t="s">
        <v>657</v>
      </c>
      <c r="AM23" s="209" t="s">
        <v>658</v>
      </c>
      <c r="AN23" s="209">
        <f t="shared" si="8"/>
        <v>119</v>
      </c>
    </row>
    <row r="24" spans="1:40" ht="13.5" customHeight="1">
      <c r="A24" s="209" t="e">
        <f>+MID(#REF!,23,1)</f>
        <v>#REF!</v>
      </c>
      <c r="B24" s="209" t="str">
        <f>IFERROR((VLOOKUP(A24,#REF!,2,FALSE)),"")</f>
        <v/>
      </c>
      <c r="C24" s="176" t="str">
        <f t="shared" si="9"/>
        <v/>
      </c>
      <c r="D24" s="176">
        <f t="shared" si="10"/>
        <v>0</v>
      </c>
      <c r="E24" s="210" t="e">
        <f>+MID(#REF!,23,1)</f>
        <v>#REF!</v>
      </c>
      <c r="F24" s="210" t="str">
        <f>IFERROR((VLOOKUP(E24,#REF!,2,FALSE)),"")</f>
        <v/>
      </c>
      <c r="G24" s="184" t="str">
        <f t="shared" si="0"/>
        <v/>
      </c>
      <c r="H24" s="184">
        <f t="shared" si="11"/>
        <v>0</v>
      </c>
      <c r="I24" s="209" t="e">
        <f>+MID(#REF!,23,1)</f>
        <v>#REF!</v>
      </c>
      <c r="J24" s="209" t="str">
        <f>IFERROR((VLOOKUP(I24,#REF!,2,FALSE)),"")</f>
        <v/>
      </c>
      <c r="K24" s="176" t="str">
        <f t="shared" si="1"/>
        <v/>
      </c>
      <c r="L24" s="176">
        <f t="shared" si="12"/>
        <v>0</v>
      </c>
      <c r="M24" s="210" t="e">
        <f>+MID(#REF!,23,1)</f>
        <v>#REF!</v>
      </c>
      <c r="N24" s="210" t="str">
        <f>IFERROR((VLOOKUP(M24,#REF!,2,FALSE)),"")</f>
        <v/>
      </c>
      <c r="O24" s="184" t="str">
        <f t="shared" si="2"/>
        <v/>
      </c>
      <c r="P24" s="184">
        <f t="shared" si="13"/>
        <v>0</v>
      </c>
      <c r="Q24" s="209" t="e">
        <f>+MID(#REF!,23,1)</f>
        <v>#REF!</v>
      </c>
      <c r="R24" s="209" t="str">
        <f>IFERROR((VLOOKUP(Q24,#REF!,2,FALSE)),"")</f>
        <v/>
      </c>
      <c r="S24" s="176" t="str">
        <f t="shared" si="3"/>
        <v/>
      </c>
      <c r="T24" s="176">
        <f t="shared" si="14"/>
        <v>0</v>
      </c>
      <c r="U24" s="210" t="e">
        <f>+MID(#REF!,23,1)</f>
        <v>#REF!</v>
      </c>
      <c r="V24" s="210" t="str">
        <f>IFERROR((VLOOKUP(U24,#REF!,2,FALSE)),"")</f>
        <v/>
      </c>
      <c r="W24" s="184" t="str">
        <f t="shared" si="4"/>
        <v/>
      </c>
      <c r="X24" s="184">
        <f t="shared" si="15"/>
        <v>0</v>
      </c>
      <c r="Y24" s="209" t="e">
        <f>+MID(#REF!,23,1)</f>
        <v>#REF!</v>
      </c>
      <c r="Z24" s="209" t="str">
        <f>IFERROR((VLOOKUP(Y24,#REF!,2,FALSE)),"")</f>
        <v/>
      </c>
      <c r="AA24" s="176" t="str">
        <f t="shared" si="5"/>
        <v/>
      </c>
      <c r="AB24" s="176">
        <f t="shared" si="16"/>
        <v>0</v>
      </c>
      <c r="AC24" s="210" t="e">
        <f>+MID(#REF!,23,1)</f>
        <v>#REF!</v>
      </c>
      <c r="AD24" s="210" t="str">
        <f>IFERROR((VLOOKUP(AC24,#REF!,2,FALSE)),"")</f>
        <v/>
      </c>
      <c r="AE24" s="184" t="str">
        <f t="shared" si="6"/>
        <v/>
      </c>
      <c r="AF24" s="184">
        <f t="shared" si="17"/>
        <v>0</v>
      </c>
      <c r="AG24" s="209" t="e">
        <f>+MID(#REF!,23,1)</f>
        <v>#REF!</v>
      </c>
      <c r="AH24" s="209" t="str">
        <f>IFERROR((VLOOKUP(AG24,#REF!,2,FALSE)),"")</f>
        <v/>
      </c>
      <c r="AI24" s="176" t="str">
        <f t="shared" si="7"/>
        <v/>
      </c>
      <c r="AJ24" s="176">
        <f t="shared" si="18"/>
        <v>0</v>
      </c>
      <c r="AL24" s="209" t="s">
        <v>659</v>
      </c>
      <c r="AM24" s="209" t="s">
        <v>660</v>
      </c>
      <c r="AN24" s="209">
        <f t="shared" si="8"/>
        <v>120</v>
      </c>
    </row>
    <row r="25" spans="1:40" ht="13.5" customHeight="1">
      <c r="A25" s="209" t="e">
        <f>+MID(#REF!,24,1)</f>
        <v>#REF!</v>
      </c>
      <c r="B25" s="209" t="str">
        <f>IFERROR((VLOOKUP(A25,#REF!,2,FALSE)),"")</f>
        <v/>
      </c>
      <c r="C25" s="176" t="str">
        <f t="shared" si="9"/>
        <v/>
      </c>
      <c r="D25" s="176">
        <f t="shared" si="10"/>
        <v>0</v>
      </c>
      <c r="E25" s="210" t="e">
        <f>+MID(#REF!,24,1)</f>
        <v>#REF!</v>
      </c>
      <c r="F25" s="210" t="str">
        <f>IFERROR((VLOOKUP(E25,#REF!,2,FALSE)),"")</f>
        <v/>
      </c>
      <c r="G25" s="184" t="str">
        <f t="shared" si="0"/>
        <v/>
      </c>
      <c r="H25" s="184">
        <f t="shared" si="11"/>
        <v>0</v>
      </c>
      <c r="I25" s="209" t="e">
        <f>+MID(#REF!,24,1)</f>
        <v>#REF!</v>
      </c>
      <c r="J25" s="209" t="str">
        <f>IFERROR((VLOOKUP(I25,#REF!,2,FALSE)),"")</f>
        <v/>
      </c>
      <c r="K25" s="176" t="str">
        <f t="shared" si="1"/>
        <v/>
      </c>
      <c r="L25" s="176">
        <f t="shared" si="12"/>
        <v>0</v>
      </c>
      <c r="M25" s="210" t="e">
        <f>+MID(#REF!,24,1)</f>
        <v>#REF!</v>
      </c>
      <c r="N25" s="210" t="str">
        <f>IFERROR((VLOOKUP(M25,#REF!,2,FALSE)),"")</f>
        <v/>
      </c>
      <c r="O25" s="184" t="str">
        <f t="shared" si="2"/>
        <v/>
      </c>
      <c r="P25" s="184">
        <f t="shared" si="13"/>
        <v>0</v>
      </c>
      <c r="Q25" s="209" t="e">
        <f>+MID(#REF!,24,1)</f>
        <v>#REF!</v>
      </c>
      <c r="R25" s="209" t="str">
        <f>IFERROR((VLOOKUP(Q25,#REF!,2,FALSE)),"")</f>
        <v/>
      </c>
      <c r="S25" s="176" t="str">
        <f t="shared" si="3"/>
        <v/>
      </c>
      <c r="T25" s="176">
        <f t="shared" si="14"/>
        <v>0</v>
      </c>
      <c r="U25" s="210" t="e">
        <f>+MID(#REF!,24,1)</f>
        <v>#REF!</v>
      </c>
      <c r="V25" s="210" t="str">
        <f>IFERROR((VLOOKUP(U25,#REF!,2,FALSE)),"")</f>
        <v/>
      </c>
      <c r="W25" s="184" t="str">
        <f t="shared" si="4"/>
        <v/>
      </c>
      <c r="X25" s="184">
        <f t="shared" si="15"/>
        <v>0</v>
      </c>
      <c r="Y25" s="209" t="e">
        <f>+MID(#REF!,24,1)</f>
        <v>#REF!</v>
      </c>
      <c r="Z25" s="209" t="str">
        <f>IFERROR((VLOOKUP(Y25,#REF!,2,FALSE)),"")</f>
        <v/>
      </c>
      <c r="AA25" s="176" t="str">
        <f t="shared" si="5"/>
        <v/>
      </c>
      <c r="AB25" s="176">
        <f t="shared" si="16"/>
        <v>0</v>
      </c>
      <c r="AC25" s="210" t="e">
        <f>+MID(#REF!,24,1)</f>
        <v>#REF!</v>
      </c>
      <c r="AD25" s="210" t="str">
        <f>IFERROR((VLOOKUP(AC25,#REF!,2,FALSE)),"")</f>
        <v/>
      </c>
      <c r="AE25" s="184" t="str">
        <f t="shared" si="6"/>
        <v/>
      </c>
      <c r="AF25" s="184">
        <f t="shared" si="17"/>
        <v>0</v>
      </c>
      <c r="AG25" s="209" t="e">
        <f>+MID(#REF!,24,1)</f>
        <v>#REF!</v>
      </c>
      <c r="AH25" s="209" t="str">
        <f>IFERROR((VLOOKUP(AG25,#REF!,2,FALSE)),"")</f>
        <v/>
      </c>
      <c r="AI25" s="176" t="str">
        <f t="shared" si="7"/>
        <v/>
      </c>
      <c r="AJ25" s="176">
        <f t="shared" si="18"/>
        <v>0</v>
      </c>
      <c r="AL25" s="209" t="s">
        <v>661</v>
      </c>
      <c r="AM25" s="209" t="s">
        <v>662</v>
      </c>
      <c r="AN25" s="209">
        <f t="shared" si="8"/>
        <v>121</v>
      </c>
    </row>
    <row r="26" spans="1:40" ht="13.5" customHeight="1">
      <c r="A26" s="209" t="e">
        <f>+MID(#REF!,25,1)</f>
        <v>#REF!</v>
      </c>
      <c r="B26" s="209" t="str">
        <f>IFERROR((VLOOKUP(A26,#REF!,2,FALSE)),"")</f>
        <v/>
      </c>
      <c r="C26" s="176" t="str">
        <f t="shared" si="9"/>
        <v/>
      </c>
      <c r="D26" s="176">
        <f t="shared" si="10"/>
        <v>0</v>
      </c>
      <c r="E26" s="210" t="e">
        <f>+MID(#REF!,25,1)</f>
        <v>#REF!</v>
      </c>
      <c r="F26" s="210" t="str">
        <f>IFERROR((VLOOKUP(E26,#REF!,2,FALSE)),"")</f>
        <v/>
      </c>
      <c r="G26" s="184" t="str">
        <f t="shared" si="0"/>
        <v/>
      </c>
      <c r="H26" s="184">
        <f t="shared" si="11"/>
        <v>0</v>
      </c>
      <c r="I26" s="209" t="e">
        <f>+MID(#REF!,25,1)</f>
        <v>#REF!</v>
      </c>
      <c r="J26" s="209" t="str">
        <f>IFERROR((VLOOKUP(I26,#REF!,2,FALSE)),"")</f>
        <v/>
      </c>
      <c r="K26" s="176" t="str">
        <f t="shared" si="1"/>
        <v/>
      </c>
      <c r="L26" s="176">
        <f t="shared" si="12"/>
        <v>0</v>
      </c>
      <c r="M26" s="210" t="e">
        <f>+MID(#REF!,25,1)</f>
        <v>#REF!</v>
      </c>
      <c r="N26" s="210" t="str">
        <f>IFERROR((VLOOKUP(M26,#REF!,2,FALSE)),"")</f>
        <v/>
      </c>
      <c r="O26" s="184" t="str">
        <f t="shared" si="2"/>
        <v/>
      </c>
      <c r="P26" s="184">
        <f t="shared" si="13"/>
        <v>0</v>
      </c>
      <c r="Q26" s="209" t="e">
        <f>+MID(#REF!,25,1)</f>
        <v>#REF!</v>
      </c>
      <c r="R26" s="209" t="str">
        <f>IFERROR((VLOOKUP(Q26,#REF!,2,FALSE)),"")</f>
        <v/>
      </c>
      <c r="S26" s="176" t="str">
        <f t="shared" si="3"/>
        <v/>
      </c>
      <c r="T26" s="176">
        <f t="shared" si="14"/>
        <v>0</v>
      </c>
      <c r="U26" s="210" t="e">
        <f>+MID(#REF!,25,1)</f>
        <v>#REF!</v>
      </c>
      <c r="V26" s="210" t="str">
        <f>IFERROR((VLOOKUP(U26,#REF!,2,FALSE)),"")</f>
        <v/>
      </c>
      <c r="W26" s="184" t="str">
        <f t="shared" si="4"/>
        <v/>
      </c>
      <c r="X26" s="184">
        <f t="shared" si="15"/>
        <v>0</v>
      </c>
      <c r="Y26" s="209" t="e">
        <f>+MID(#REF!,25,1)</f>
        <v>#REF!</v>
      </c>
      <c r="Z26" s="209" t="str">
        <f>IFERROR((VLOOKUP(Y26,#REF!,2,FALSE)),"")</f>
        <v/>
      </c>
      <c r="AA26" s="176" t="str">
        <f t="shared" si="5"/>
        <v/>
      </c>
      <c r="AB26" s="176">
        <f t="shared" si="16"/>
        <v>0</v>
      </c>
      <c r="AC26" s="210" t="e">
        <f>+MID(#REF!,25,1)</f>
        <v>#REF!</v>
      </c>
      <c r="AD26" s="210" t="str">
        <f>IFERROR((VLOOKUP(AC26,#REF!,2,FALSE)),"")</f>
        <v/>
      </c>
      <c r="AE26" s="184" t="str">
        <f t="shared" si="6"/>
        <v/>
      </c>
      <c r="AF26" s="184">
        <f t="shared" si="17"/>
        <v>0</v>
      </c>
      <c r="AG26" s="209" t="e">
        <f>+MID(#REF!,25,1)</f>
        <v>#REF!</v>
      </c>
      <c r="AH26" s="209" t="str">
        <f>IFERROR((VLOOKUP(AG26,#REF!,2,FALSE)),"")</f>
        <v/>
      </c>
      <c r="AI26" s="176" t="str">
        <f t="shared" si="7"/>
        <v/>
      </c>
      <c r="AJ26" s="176">
        <f t="shared" si="18"/>
        <v>0</v>
      </c>
      <c r="AL26" s="209" t="s">
        <v>663</v>
      </c>
      <c r="AM26" s="209" t="s">
        <v>664</v>
      </c>
      <c r="AN26" s="209">
        <f t="shared" si="8"/>
        <v>122</v>
      </c>
    </row>
    <row r="27" spans="1:40" ht="13.5" customHeight="1">
      <c r="A27" s="209" t="e">
        <f>+MID(#REF!,26,1)</f>
        <v>#REF!</v>
      </c>
      <c r="B27" s="209" t="str">
        <f>IFERROR((VLOOKUP(A27,#REF!,2,FALSE)),"")</f>
        <v/>
      </c>
      <c r="C27" s="176" t="str">
        <f t="shared" si="9"/>
        <v/>
      </c>
      <c r="D27" s="176">
        <f t="shared" si="10"/>
        <v>0</v>
      </c>
      <c r="E27" s="210" t="e">
        <f>+MID(#REF!,26,1)</f>
        <v>#REF!</v>
      </c>
      <c r="F27" s="210" t="str">
        <f>IFERROR((VLOOKUP(E27,#REF!,2,FALSE)),"")</f>
        <v/>
      </c>
      <c r="G27" s="184" t="str">
        <f t="shared" si="0"/>
        <v/>
      </c>
      <c r="H27" s="184">
        <f t="shared" si="11"/>
        <v>0</v>
      </c>
      <c r="I27" s="209" t="e">
        <f>+MID(#REF!,26,1)</f>
        <v>#REF!</v>
      </c>
      <c r="J27" s="209" t="str">
        <f>IFERROR((VLOOKUP(I27,#REF!,2,FALSE)),"")</f>
        <v/>
      </c>
      <c r="K27" s="176" t="str">
        <f t="shared" si="1"/>
        <v/>
      </c>
      <c r="L27" s="176">
        <f t="shared" si="12"/>
        <v>0</v>
      </c>
      <c r="M27" s="210" t="e">
        <f>+MID(#REF!,26,1)</f>
        <v>#REF!</v>
      </c>
      <c r="N27" s="210" t="str">
        <f>IFERROR((VLOOKUP(M27,#REF!,2,FALSE)),"")</f>
        <v/>
      </c>
      <c r="O27" s="184" t="str">
        <f t="shared" si="2"/>
        <v/>
      </c>
      <c r="P27" s="184">
        <f t="shared" si="13"/>
        <v>0</v>
      </c>
      <c r="Q27" s="209" t="e">
        <f>+MID(#REF!,26,1)</f>
        <v>#REF!</v>
      </c>
      <c r="R27" s="209" t="str">
        <f>IFERROR((VLOOKUP(Q27,#REF!,2,FALSE)),"")</f>
        <v/>
      </c>
      <c r="S27" s="176" t="str">
        <f t="shared" si="3"/>
        <v/>
      </c>
      <c r="T27" s="176">
        <f t="shared" si="14"/>
        <v>0</v>
      </c>
      <c r="U27" s="210" t="e">
        <f>+MID(#REF!,26,1)</f>
        <v>#REF!</v>
      </c>
      <c r="V27" s="210" t="str">
        <f>IFERROR((VLOOKUP(U27,#REF!,2,FALSE)),"")</f>
        <v/>
      </c>
      <c r="W27" s="184" t="str">
        <f t="shared" si="4"/>
        <v/>
      </c>
      <c r="X27" s="184">
        <f t="shared" si="15"/>
        <v>0</v>
      </c>
      <c r="Y27" s="209" t="e">
        <f>+MID(#REF!,26,1)</f>
        <v>#REF!</v>
      </c>
      <c r="Z27" s="209" t="str">
        <f>IFERROR((VLOOKUP(Y27,#REF!,2,FALSE)),"")</f>
        <v/>
      </c>
      <c r="AA27" s="176" t="str">
        <f t="shared" si="5"/>
        <v/>
      </c>
      <c r="AB27" s="176">
        <f t="shared" si="16"/>
        <v>0</v>
      </c>
      <c r="AC27" s="210" t="e">
        <f>+MID(#REF!,26,1)</f>
        <v>#REF!</v>
      </c>
      <c r="AD27" s="210" t="str">
        <f>IFERROR((VLOOKUP(AC27,#REF!,2,FALSE)),"")</f>
        <v/>
      </c>
      <c r="AE27" s="184" t="str">
        <f t="shared" si="6"/>
        <v/>
      </c>
      <c r="AF27" s="184">
        <f t="shared" si="17"/>
        <v>0</v>
      </c>
      <c r="AG27" s="209" t="e">
        <f>+MID(#REF!,26,1)</f>
        <v>#REF!</v>
      </c>
      <c r="AH27" s="209" t="str">
        <f>IFERROR((VLOOKUP(AG27,#REF!,2,FALSE)),"")</f>
        <v/>
      </c>
      <c r="AI27" s="176" t="str">
        <f t="shared" si="7"/>
        <v/>
      </c>
      <c r="AJ27" s="176">
        <f t="shared" si="18"/>
        <v>0</v>
      </c>
      <c r="AL27" s="209" t="s">
        <v>665</v>
      </c>
      <c r="AM27" s="209" t="s">
        <v>666</v>
      </c>
      <c r="AN27" s="209">
        <f t="shared" si="8"/>
        <v>45</v>
      </c>
    </row>
    <row r="28" spans="1:40" ht="13.5" customHeight="1">
      <c r="A28" s="209" t="e">
        <f>+MID(#REF!,27,1)</f>
        <v>#REF!</v>
      </c>
      <c r="B28" s="209" t="str">
        <f>IFERROR((VLOOKUP(A28,#REF!,2,FALSE)),"")</f>
        <v/>
      </c>
      <c r="C28" s="176" t="str">
        <f t="shared" si="9"/>
        <v/>
      </c>
      <c r="D28" s="176">
        <f t="shared" si="10"/>
        <v>0</v>
      </c>
      <c r="E28" s="210" t="e">
        <f>+MID(#REF!,27,1)</f>
        <v>#REF!</v>
      </c>
      <c r="F28" s="210" t="str">
        <f>IFERROR((VLOOKUP(E28,#REF!,2,FALSE)),"")</f>
        <v/>
      </c>
      <c r="G28" s="184" t="str">
        <f t="shared" si="0"/>
        <v/>
      </c>
      <c r="H28" s="184">
        <f t="shared" si="11"/>
        <v>0</v>
      </c>
      <c r="I28" s="209" t="e">
        <f>+MID(#REF!,27,1)</f>
        <v>#REF!</v>
      </c>
      <c r="J28" s="209" t="str">
        <f>IFERROR((VLOOKUP(I28,#REF!,2,FALSE)),"")</f>
        <v/>
      </c>
      <c r="K28" s="176" t="str">
        <f t="shared" si="1"/>
        <v/>
      </c>
      <c r="L28" s="176">
        <f t="shared" si="12"/>
        <v>0</v>
      </c>
      <c r="M28" s="210" t="e">
        <f>+MID(#REF!,27,1)</f>
        <v>#REF!</v>
      </c>
      <c r="N28" s="210" t="str">
        <f>IFERROR((VLOOKUP(M28,#REF!,2,FALSE)),"")</f>
        <v/>
      </c>
      <c r="O28" s="184" t="str">
        <f t="shared" si="2"/>
        <v/>
      </c>
      <c r="P28" s="184">
        <f t="shared" si="13"/>
        <v>0</v>
      </c>
      <c r="Q28" s="209" t="e">
        <f>+MID(#REF!,27,1)</f>
        <v>#REF!</v>
      </c>
      <c r="R28" s="209" t="str">
        <f>IFERROR((VLOOKUP(Q28,#REF!,2,FALSE)),"")</f>
        <v/>
      </c>
      <c r="S28" s="176" t="str">
        <f t="shared" si="3"/>
        <v/>
      </c>
      <c r="T28" s="176">
        <f t="shared" si="14"/>
        <v>0</v>
      </c>
      <c r="U28" s="210" t="e">
        <f>+MID(#REF!,27,1)</f>
        <v>#REF!</v>
      </c>
      <c r="V28" s="210" t="str">
        <f>IFERROR((VLOOKUP(U28,#REF!,2,FALSE)),"")</f>
        <v/>
      </c>
      <c r="W28" s="184" t="str">
        <f t="shared" si="4"/>
        <v/>
      </c>
      <c r="X28" s="184">
        <f t="shared" si="15"/>
        <v>0</v>
      </c>
      <c r="Y28" s="209" t="e">
        <f>+MID(#REF!,27,1)</f>
        <v>#REF!</v>
      </c>
      <c r="Z28" s="209" t="str">
        <f>IFERROR((VLOOKUP(Y28,#REF!,2,FALSE)),"")</f>
        <v/>
      </c>
      <c r="AA28" s="176" t="str">
        <f t="shared" si="5"/>
        <v/>
      </c>
      <c r="AB28" s="176">
        <f t="shared" si="16"/>
        <v>0</v>
      </c>
      <c r="AC28" s="210" t="e">
        <f>+MID(#REF!,27,1)</f>
        <v>#REF!</v>
      </c>
      <c r="AD28" s="210" t="str">
        <f>IFERROR((VLOOKUP(AC28,#REF!,2,FALSE)),"")</f>
        <v/>
      </c>
      <c r="AE28" s="184" t="str">
        <f t="shared" si="6"/>
        <v/>
      </c>
      <c r="AF28" s="184">
        <f t="shared" si="17"/>
        <v>0</v>
      </c>
      <c r="AG28" s="209" t="e">
        <f>+MID(#REF!,27,1)</f>
        <v>#REF!</v>
      </c>
      <c r="AH28" s="209" t="str">
        <f>IFERROR((VLOOKUP(AG28,#REF!,2,FALSE)),"")</f>
        <v/>
      </c>
      <c r="AI28" s="176" t="str">
        <f t="shared" si="7"/>
        <v/>
      </c>
      <c r="AJ28" s="176">
        <f t="shared" si="18"/>
        <v>0</v>
      </c>
      <c r="AL28" s="209" t="s">
        <v>667</v>
      </c>
      <c r="AM28" s="209" t="s">
        <v>668</v>
      </c>
      <c r="AN28" s="209">
        <f t="shared" si="8"/>
        <v>64</v>
      </c>
    </row>
    <row r="29" spans="1:40" ht="13.5" customHeight="1">
      <c r="A29" s="209" t="e">
        <f>+MID(#REF!,28,1)</f>
        <v>#REF!</v>
      </c>
      <c r="B29" s="209" t="str">
        <f>IFERROR((VLOOKUP(A29,#REF!,2,FALSE)),"")</f>
        <v/>
      </c>
      <c r="C29" s="176" t="str">
        <f t="shared" si="9"/>
        <v/>
      </c>
      <c r="D29" s="176">
        <f t="shared" si="10"/>
        <v>0</v>
      </c>
      <c r="E29" s="210" t="e">
        <f>+MID(#REF!,28,1)</f>
        <v>#REF!</v>
      </c>
      <c r="F29" s="210" t="str">
        <f>IFERROR((VLOOKUP(E29,#REF!,2,FALSE)),"")</f>
        <v/>
      </c>
      <c r="G29" s="184" t="str">
        <f t="shared" si="0"/>
        <v/>
      </c>
      <c r="H29" s="184">
        <f t="shared" si="11"/>
        <v>0</v>
      </c>
      <c r="I29" s="209" t="e">
        <f>+MID(#REF!,28,1)</f>
        <v>#REF!</v>
      </c>
      <c r="J29" s="209" t="str">
        <f>IFERROR((VLOOKUP(I29,#REF!,2,FALSE)),"")</f>
        <v/>
      </c>
      <c r="K29" s="176" t="str">
        <f t="shared" si="1"/>
        <v/>
      </c>
      <c r="L29" s="176">
        <f t="shared" si="12"/>
        <v>0</v>
      </c>
      <c r="M29" s="210" t="e">
        <f>+MID(#REF!,28,1)</f>
        <v>#REF!</v>
      </c>
      <c r="N29" s="210" t="str">
        <f>IFERROR((VLOOKUP(M29,#REF!,2,FALSE)),"")</f>
        <v/>
      </c>
      <c r="O29" s="184" t="str">
        <f t="shared" si="2"/>
        <v/>
      </c>
      <c r="P29" s="184">
        <f t="shared" si="13"/>
        <v>0</v>
      </c>
      <c r="Q29" s="209" t="e">
        <f>+MID(#REF!,28,1)</f>
        <v>#REF!</v>
      </c>
      <c r="R29" s="209" t="str">
        <f>IFERROR((VLOOKUP(Q29,#REF!,2,FALSE)),"")</f>
        <v/>
      </c>
      <c r="S29" s="176" t="str">
        <f t="shared" si="3"/>
        <v/>
      </c>
      <c r="T29" s="176">
        <f t="shared" si="14"/>
        <v>0</v>
      </c>
      <c r="U29" s="210" t="e">
        <f>+MID(#REF!,28,1)</f>
        <v>#REF!</v>
      </c>
      <c r="V29" s="210" t="str">
        <f>IFERROR((VLOOKUP(U29,#REF!,2,FALSE)),"")</f>
        <v/>
      </c>
      <c r="W29" s="184" t="str">
        <f t="shared" si="4"/>
        <v/>
      </c>
      <c r="X29" s="184">
        <f t="shared" si="15"/>
        <v>0</v>
      </c>
      <c r="Y29" s="209" t="e">
        <f>+MID(#REF!,28,1)</f>
        <v>#REF!</v>
      </c>
      <c r="Z29" s="209" t="str">
        <f>IFERROR((VLOOKUP(Y29,#REF!,2,FALSE)),"")</f>
        <v/>
      </c>
      <c r="AA29" s="176" t="str">
        <f t="shared" si="5"/>
        <v/>
      </c>
      <c r="AB29" s="176">
        <f t="shared" si="16"/>
        <v>0</v>
      </c>
      <c r="AC29" s="210" t="e">
        <f>+MID(#REF!,28,1)</f>
        <v>#REF!</v>
      </c>
      <c r="AD29" s="210" t="str">
        <f>IFERROR((VLOOKUP(AC29,#REF!,2,FALSE)),"")</f>
        <v/>
      </c>
      <c r="AE29" s="184" t="str">
        <f t="shared" si="6"/>
        <v/>
      </c>
      <c r="AF29" s="184">
        <f t="shared" si="17"/>
        <v>0</v>
      </c>
      <c r="AG29" s="209" t="e">
        <f>+MID(#REF!,28,1)</f>
        <v>#REF!</v>
      </c>
      <c r="AH29" s="209" t="str">
        <f>IFERROR((VLOOKUP(AG29,#REF!,2,FALSE)),"")</f>
        <v/>
      </c>
      <c r="AI29" s="176" t="str">
        <f t="shared" si="7"/>
        <v/>
      </c>
      <c r="AJ29" s="176">
        <f t="shared" si="18"/>
        <v>0</v>
      </c>
      <c r="AL29" s="209" t="s">
        <v>669</v>
      </c>
      <c r="AM29" s="209" t="s">
        <v>802</v>
      </c>
      <c r="AN29" s="209">
        <f t="shared" si="8"/>
        <v>35</v>
      </c>
    </row>
    <row r="30" spans="1:40" ht="13.5" customHeight="1">
      <c r="A30" s="209" t="e">
        <f>+MID(#REF!,29,1)</f>
        <v>#REF!</v>
      </c>
      <c r="B30" s="209" t="str">
        <f>IFERROR((VLOOKUP(A30,#REF!,2,FALSE)),"")</f>
        <v/>
      </c>
      <c r="C30" s="176" t="str">
        <f t="shared" si="9"/>
        <v/>
      </c>
      <c r="D30" s="176">
        <f t="shared" si="10"/>
        <v>0</v>
      </c>
      <c r="E30" s="210" t="e">
        <f>+MID(#REF!,29,1)</f>
        <v>#REF!</v>
      </c>
      <c r="F30" s="210" t="str">
        <f>IFERROR((VLOOKUP(E30,#REF!,2,FALSE)),"")</f>
        <v/>
      </c>
      <c r="G30" s="184" t="str">
        <f t="shared" si="0"/>
        <v/>
      </c>
      <c r="H30" s="184">
        <f t="shared" si="11"/>
        <v>0</v>
      </c>
      <c r="I30" s="209" t="e">
        <f>+MID(#REF!,29,1)</f>
        <v>#REF!</v>
      </c>
      <c r="J30" s="209" t="str">
        <f>IFERROR((VLOOKUP(I30,#REF!,2,FALSE)),"")</f>
        <v/>
      </c>
      <c r="K30" s="176" t="str">
        <f t="shared" si="1"/>
        <v/>
      </c>
      <c r="L30" s="176">
        <f t="shared" si="12"/>
        <v>0</v>
      </c>
      <c r="M30" s="210" t="e">
        <f>+MID(#REF!,29,1)</f>
        <v>#REF!</v>
      </c>
      <c r="N30" s="210" t="str">
        <f>IFERROR((VLOOKUP(M30,#REF!,2,FALSE)),"")</f>
        <v/>
      </c>
      <c r="O30" s="184" t="str">
        <f t="shared" si="2"/>
        <v/>
      </c>
      <c r="P30" s="184">
        <f t="shared" si="13"/>
        <v>0</v>
      </c>
      <c r="Q30" s="209" t="e">
        <f>+MID(#REF!,29,1)</f>
        <v>#REF!</v>
      </c>
      <c r="R30" s="209" t="str">
        <f>IFERROR((VLOOKUP(Q30,#REF!,2,FALSE)),"")</f>
        <v/>
      </c>
      <c r="S30" s="176" t="str">
        <f t="shared" si="3"/>
        <v/>
      </c>
      <c r="T30" s="176">
        <f t="shared" si="14"/>
        <v>0</v>
      </c>
      <c r="U30" s="210" t="e">
        <f>+MID(#REF!,29,1)</f>
        <v>#REF!</v>
      </c>
      <c r="V30" s="210" t="str">
        <f>IFERROR((VLOOKUP(U30,#REF!,2,FALSE)),"")</f>
        <v/>
      </c>
      <c r="W30" s="184" t="str">
        <f t="shared" si="4"/>
        <v/>
      </c>
      <c r="X30" s="184">
        <f t="shared" si="15"/>
        <v>0</v>
      </c>
      <c r="Y30" s="209" t="e">
        <f>+MID(#REF!,29,1)</f>
        <v>#REF!</v>
      </c>
      <c r="Z30" s="209" t="str">
        <f>IFERROR((VLOOKUP(Y30,#REF!,2,FALSE)),"")</f>
        <v/>
      </c>
      <c r="AA30" s="176" t="str">
        <f t="shared" si="5"/>
        <v/>
      </c>
      <c r="AB30" s="176">
        <f t="shared" si="16"/>
        <v>0</v>
      </c>
      <c r="AC30" s="210" t="e">
        <f>+MID(#REF!,29,1)</f>
        <v>#REF!</v>
      </c>
      <c r="AD30" s="210" t="str">
        <f>IFERROR((VLOOKUP(AC30,#REF!,2,FALSE)),"")</f>
        <v/>
      </c>
      <c r="AE30" s="184" t="str">
        <f t="shared" si="6"/>
        <v/>
      </c>
      <c r="AF30" s="184">
        <f t="shared" si="17"/>
        <v>0</v>
      </c>
      <c r="AG30" s="209" t="e">
        <f>+MID(#REF!,29,1)</f>
        <v>#REF!</v>
      </c>
      <c r="AH30" s="209" t="str">
        <f>IFERROR((VLOOKUP(AG30,#REF!,2,FALSE)),"")</f>
        <v/>
      </c>
      <c r="AI30" s="176" t="str">
        <f t="shared" si="7"/>
        <v/>
      </c>
      <c r="AJ30" s="176">
        <f t="shared" si="18"/>
        <v>0</v>
      </c>
      <c r="AL30" s="209" t="s">
        <v>670</v>
      </c>
      <c r="AM30" s="209" t="s">
        <v>614</v>
      </c>
      <c r="AN30" s="209">
        <f t="shared" si="8"/>
        <v>65</v>
      </c>
    </row>
    <row r="31" spans="1:40" ht="13.5" customHeight="1">
      <c r="A31" s="209" t="e">
        <f>+MID(#REF!,30,1)</f>
        <v>#REF!</v>
      </c>
      <c r="B31" s="209" t="str">
        <f>IFERROR((VLOOKUP(A31,#REF!,2,FALSE)),"")</f>
        <v/>
      </c>
      <c r="C31" s="176" t="str">
        <f t="shared" si="9"/>
        <v/>
      </c>
      <c r="D31" s="176">
        <f t="shared" si="10"/>
        <v>0</v>
      </c>
      <c r="E31" s="210" t="e">
        <f>+MID(#REF!,30,1)</f>
        <v>#REF!</v>
      </c>
      <c r="F31" s="210" t="str">
        <f>IFERROR((VLOOKUP(E31,#REF!,2,FALSE)),"")</f>
        <v/>
      </c>
      <c r="G31" s="184" t="str">
        <f t="shared" si="0"/>
        <v/>
      </c>
      <c r="H31" s="184">
        <f t="shared" si="11"/>
        <v>0</v>
      </c>
      <c r="I31" s="209" t="e">
        <f>+MID(#REF!,30,1)</f>
        <v>#REF!</v>
      </c>
      <c r="J31" s="209" t="str">
        <f>IFERROR((VLOOKUP(I31,#REF!,2,FALSE)),"")</f>
        <v/>
      </c>
      <c r="K31" s="176" t="str">
        <f t="shared" si="1"/>
        <v/>
      </c>
      <c r="L31" s="176">
        <f t="shared" si="12"/>
        <v>0</v>
      </c>
      <c r="M31" s="210" t="e">
        <f>+MID(#REF!,30,1)</f>
        <v>#REF!</v>
      </c>
      <c r="N31" s="210" t="str">
        <f>IFERROR((VLOOKUP(M31,#REF!,2,FALSE)),"")</f>
        <v/>
      </c>
      <c r="O31" s="184" t="str">
        <f t="shared" si="2"/>
        <v/>
      </c>
      <c r="P31" s="184">
        <f t="shared" si="13"/>
        <v>0</v>
      </c>
      <c r="Q31" s="209" t="e">
        <f>+MID(#REF!,30,1)</f>
        <v>#REF!</v>
      </c>
      <c r="R31" s="209" t="str">
        <f>IFERROR((VLOOKUP(Q31,#REF!,2,FALSE)),"")</f>
        <v/>
      </c>
      <c r="S31" s="176" t="str">
        <f t="shared" si="3"/>
        <v/>
      </c>
      <c r="T31" s="176">
        <f t="shared" si="14"/>
        <v>0</v>
      </c>
      <c r="U31" s="210" t="e">
        <f>+MID(#REF!,30,1)</f>
        <v>#REF!</v>
      </c>
      <c r="V31" s="210" t="str">
        <f>IFERROR((VLOOKUP(U31,#REF!,2,FALSE)),"")</f>
        <v/>
      </c>
      <c r="W31" s="184" t="str">
        <f t="shared" si="4"/>
        <v/>
      </c>
      <c r="X31" s="184">
        <f t="shared" si="15"/>
        <v>0</v>
      </c>
      <c r="Y31" s="209" t="e">
        <f>+MID(#REF!,30,1)</f>
        <v>#REF!</v>
      </c>
      <c r="Z31" s="209" t="str">
        <f>IFERROR((VLOOKUP(Y31,#REF!,2,FALSE)),"")</f>
        <v/>
      </c>
      <c r="AA31" s="176" t="str">
        <f t="shared" si="5"/>
        <v/>
      </c>
      <c r="AB31" s="176">
        <f t="shared" si="16"/>
        <v>0</v>
      </c>
      <c r="AC31" s="210" t="e">
        <f>+MID(#REF!,30,1)</f>
        <v>#REF!</v>
      </c>
      <c r="AD31" s="210" t="str">
        <f>IFERROR((VLOOKUP(AC31,#REF!,2,FALSE)),"")</f>
        <v/>
      </c>
      <c r="AE31" s="184" t="str">
        <f t="shared" si="6"/>
        <v/>
      </c>
      <c r="AF31" s="184">
        <f t="shared" si="17"/>
        <v>0</v>
      </c>
      <c r="AG31" s="209" t="e">
        <f>+MID(#REF!,30,1)</f>
        <v>#REF!</v>
      </c>
      <c r="AH31" s="209" t="str">
        <f>IFERROR((VLOOKUP(AG31,#REF!,2,FALSE)),"")</f>
        <v/>
      </c>
      <c r="AI31" s="176" t="str">
        <f t="shared" si="7"/>
        <v/>
      </c>
      <c r="AJ31" s="176">
        <f t="shared" si="18"/>
        <v>0</v>
      </c>
      <c r="AL31" s="209" t="s">
        <v>671</v>
      </c>
      <c r="AM31" s="209" t="s">
        <v>616</v>
      </c>
      <c r="AN31" s="209">
        <f t="shared" si="8"/>
        <v>66</v>
      </c>
    </row>
    <row r="32" spans="1:40" ht="13.5" customHeight="1">
      <c r="A32" s="209" t="e">
        <f>+MID(#REF!,31,1)</f>
        <v>#REF!</v>
      </c>
      <c r="B32" s="209" t="str">
        <f>IFERROR((VLOOKUP(A32,#REF!,2,FALSE)),"")</f>
        <v/>
      </c>
      <c r="C32" s="176" t="str">
        <f t="shared" si="9"/>
        <v/>
      </c>
      <c r="D32" s="176">
        <f t="shared" si="10"/>
        <v>0</v>
      </c>
      <c r="E32" s="210" t="e">
        <f>+MID(#REF!,31,1)</f>
        <v>#REF!</v>
      </c>
      <c r="F32" s="210" t="str">
        <f>IFERROR((VLOOKUP(E32,#REF!,2,FALSE)),"")</f>
        <v/>
      </c>
      <c r="G32" s="184" t="str">
        <f t="shared" si="0"/>
        <v/>
      </c>
      <c r="H32" s="184">
        <f t="shared" si="11"/>
        <v>0</v>
      </c>
      <c r="I32" s="209" t="e">
        <f>+MID(#REF!,31,1)</f>
        <v>#REF!</v>
      </c>
      <c r="J32" s="209" t="str">
        <f>IFERROR((VLOOKUP(I32,#REF!,2,FALSE)),"")</f>
        <v/>
      </c>
      <c r="K32" s="176" t="str">
        <f t="shared" si="1"/>
        <v/>
      </c>
      <c r="L32" s="176">
        <f t="shared" si="12"/>
        <v>0</v>
      </c>
      <c r="M32" s="210" t="e">
        <f>+MID(#REF!,31,1)</f>
        <v>#REF!</v>
      </c>
      <c r="N32" s="210" t="str">
        <f>IFERROR((VLOOKUP(M32,#REF!,2,FALSE)),"")</f>
        <v/>
      </c>
      <c r="O32" s="184" t="str">
        <f t="shared" si="2"/>
        <v/>
      </c>
      <c r="P32" s="184">
        <f t="shared" si="13"/>
        <v>0</v>
      </c>
      <c r="Q32" s="209" t="e">
        <f>+MID(#REF!,31,1)</f>
        <v>#REF!</v>
      </c>
      <c r="R32" s="209" t="str">
        <f>IFERROR((VLOOKUP(Q32,#REF!,2,FALSE)),"")</f>
        <v/>
      </c>
      <c r="S32" s="176" t="str">
        <f t="shared" si="3"/>
        <v/>
      </c>
      <c r="T32" s="176">
        <f t="shared" si="14"/>
        <v>0</v>
      </c>
      <c r="U32" s="210" t="e">
        <f>+MID(#REF!,31,1)</f>
        <v>#REF!</v>
      </c>
      <c r="V32" s="210" t="str">
        <f>IFERROR((VLOOKUP(U32,#REF!,2,FALSE)),"")</f>
        <v/>
      </c>
      <c r="W32" s="184" t="str">
        <f t="shared" si="4"/>
        <v/>
      </c>
      <c r="X32" s="184">
        <f t="shared" si="15"/>
        <v>0</v>
      </c>
      <c r="Y32" s="209" t="e">
        <f>+MID(#REF!,31,1)</f>
        <v>#REF!</v>
      </c>
      <c r="Z32" s="209" t="str">
        <f>IFERROR((VLOOKUP(Y32,#REF!,2,FALSE)),"")</f>
        <v/>
      </c>
      <c r="AA32" s="176" t="str">
        <f t="shared" si="5"/>
        <v/>
      </c>
      <c r="AB32" s="176">
        <f t="shared" si="16"/>
        <v>0</v>
      </c>
      <c r="AC32" s="210" t="e">
        <f>+MID(#REF!,31,1)</f>
        <v>#REF!</v>
      </c>
      <c r="AD32" s="210" t="str">
        <f>IFERROR((VLOOKUP(AC32,#REF!,2,FALSE)),"")</f>
        <v/>
      </c>
      <c r="AE32" s="184" t="str">
        <f t="shared" si="6"/>
        <v/>
      </c>
      <c r="AF32" s="184">
        <f t="shared" si="17"/>
        <v>0</v>
      </c>
      <c r="AG32" s="209" t="e">
        <f>+MID(#REF!,31,1)</f>
        <v>#REF!</v>
      </c>
      <c r="AH32" s="209" t="str">
        <f>IFERROR((VLOOKUP(AG32,#REF!,2,FALSE)),"")</f>
        <v/>
      </c>
      <c r="AI32" s="176" t="str">
        <f t="shared" si="7"/>
        <v/>
      </c>
      <c r="AJ32" s="176">
        <f t="shared" si="18"/>
        <v>0</v>
      </c>
      <c r="AL32" s="209" t="s">
        <v>672</v>
      </c>
      <c r="AM32" s="209" t="s">
        <v>618</v>
      </c>
      <c r="AN32" s="209">
        <f t="shared" si="8"/>
        <v>67</v>
      </c>
    </row>
    <row r="33" spans="1:40" ht="13.5" customHeight="1">
      <c r="A33" s="209" t="e">
        <f>+MID(#REF!,32,1)</f>
        <v>#REF!</v>
      </c>
      <c r="B33" s="209" t="str">
        <f>IFERROR((VLOOKUP(A33,#REF!,2,FALSE)),"")</f>
        <v/>
      </c>
      <c r="C33" s="176" t="str">
        <f t="shared" si="9"/>
        <v/>
      </c>
      <c r="D33" s="218">
        <f t="shared" si="10"/>
        <v>0</v>
      </c>
      <c r="E33" s="210" t="e">
        <f>+MID(#REF!,32,1)</f>
        <v>#REF!</v>
      </c>
      <c r="F33" s="210" t="str">
        <f>IFERROR((VLOOKUP(E33,#REF!,2,FALSE)),"")</f>
        <v/>
      </c>
      <c r="G33" s="184" t="str">
        <f t="shared" si="0"/>
        <v/>
      </c>
      <c r="H33" s="219">
        <f t="shared" si="11"/>
        <v>0</v>
      </c>
      <c r="I33" s="209" t="e">
        <f>+MID(#REF!,32,1)</f>
        <v>#REF!</v>
      </c>
      <c r="J33" s="209" t="str">
        <f>IFERROR((VLOOKUP(I33,#REF!,2,FALSE)),"")</f>
        <v/>
      </c>
      <c r="K33" s="176" t="str">
        <f t="shared" si="1"/>
        <v/>
      </c>
      <c r="L33" s="218">
        <f t="shared" si="12"/>
        <v>0</v>
      </c>
      <c r="M33" s="210" t="e">
        <f>+MID(#REF!,32,1)</f>
        <v>#REF!</v>
      </c>
      <c r="N33" s="210" t="str">
        <f>IFERROR((VLOOKUP(M33,#REF!,2,FALSE)),"")</f>
        <v/>
      </c>
      <c r="O33" s="184" t="str">
        <f t="shared" si="2"/>
        <v/>
      </c>
      <c r="P33" s="219">
        <f t="shared" si="13"/>
        <v>0</v>
      </c>
      <c r="Q33" s="209" t="e">
        <f>+MID(#REF!,32,1)</f>
        <v>#REF!</v>
      </c>
      <c r="R33" s="209" t="str">
        <f>IFERROR((VLOOKUP(Q33,#REF!,2,FALSE)),"")</f>
        <v/>
      </c>
      <c r="S33" s="176" t="str">
        <f t="shared" si="3"/>
        <v/>
      </c>
      <c r="T33" s="218">
        <f t="shared" si="14"/>
        <v>0</v>
      </c>
      <c r="U33" s="210" t="e">
        <f>+MID(#REF!,32,1)</f>
        <v>#REF!</v>
      </c>
      <c r="V33" s="210" t="str">
        <f>IFERROR((VLOOKUP(U33,#REF!,2,FALSE)),"")</f>
        <v/>
      </c>
      <c r="W33" s="184" t="str">
        <f t="shared" si="4"/>
        <v/>
      </c>
      <c r="X33" s="219">
        <f t="shared" si="15"/>
        <v>0</v>
      </c>
      <c r="Y33" s="209" t="e">
        <f>+MID(#REF!,32,1)</f>
        <v>#REF!</v>
      </c>
      <c r="Z33" s="209" t="str">
        <f>IFERROR((VLOOKUP(Y33,#REF!,2,FALSE)),"")</f>
        <v/>
      </c>
      <c r="AA33" s="176" t="str">
        <f t="shared" si="5"/>
        <v/>
      </c>
      <c r="AB33" s="218">
        <f t="shared" si="16"/>
        <v>0</v>
      </c>
      <c r="AC33" s="210" t="e">
        <f>+MID(#REF!,32,1)</f>
        <v>#REF!</v>
      </c>
      <c r="AD33" s="210" t="str">
        <f>IFERROR((VLOOKUP(AC33,#REF!,2,FALSE)),"")</f>
        <v/>
      </c>
      <c r="AE33" s="184" t="str">
        <f t="shared" si="6"/>
        <v/>
      </c>
      <c r="AF33" s="219">
        <f t="shared" si="17"/>
        <v>0</v>
      </c>
      <c r="AG33" s="209" t="e">
        <f>+MID(#REF!,32,1)</f>
        <v>#REF!</v>
      </c>
      <c r="AH33" s="209" t="str">
        <f>IFERROR((VLOOKUP(AG33,#REF!,2,FALSE)),"")</f>
        <v/>
      </c>
      <c r="AI33" s="176" t="str">
        <f t="shared" si="7"/>
        <v/>
      </c>
      <c r="AJ33" s="218">
        <f t="shared" si="18"/>
        <v>0</v>
      </c>
      <c r="AL33" s="209" t="s">
        <v>673</v>
      </c>
      <c r="AM33" s="209" t="s">
        <v>620</v>
      </c>
      <c r="AN33" s="209">
        <f t="shared" si="8"/>
        <v>68</v>
      </c>
    </row>
    <row r="34" spans="1:40" ht="13.5" customHeight="1">
      <c r="A34" s="220"/>
      <c r="B34" s="220"/>
      <c r="D34" s="209">
        <f>SUM(D2:D33)</f>
        <v>0</v>
      </c>
      <c r="E34" s="220"/>
      <c r="F34" s="220"/>
      <c r="H34" s="209">
        <f>SUM(H2:H33)</f>
        <v>0</v>
      </c>
      <c r="I34" s="220"/>
      <c r="J34" s="220"/>
      <c r="L34" s="209">
        <f>SUM(L2:L33)</f>
        <v>0</v>
      </c>
      <c r="M34" s="220"/>
      <c r="N34" s="220"/>
      <c r="P34" s="209">
        <f>SUM(P2:P33)</f>
        <v>0</v>
      </c>
      <c r="Q34" s="220"/>
      <c r="R34" s="220"/>
      <c r="T34" s="209">
        <f>SUM(T2:T33)</f>
        <v>0</v>
      </c>
      <c r="U34" s="220"/>
      <c r="V34" s="220"/>
      <c r="X34" s="209">
        <f>SUM(X2:X33)</f>
        <v>0</v>
      </c>
      <c r="Y34" s="221"/>
      <c r="Z34" s="221"/>
      <c r="AB34" s="186">
        <f>SUM(AB2:AB33)</f>
        <v>0</v>
      </c>
      <c r="AC34" s="221"/>
      <c r="AD34" s="221"/>
      <c r="AF34" s="186">
        <f>SUM(AF2:AF33)</f>
        <v>0</v>
      </c>
      <c r="AG34" s="221"/>
      <c r="AH34" s="221"/>
      <c r="AJ34" s="186">
        <f>SUM(AJ2:AJ33)</f>
        <v>0</v>
      </c>
      <c r="AL34" s="209" t="s">
        <v>674</v>
      </c>
      <c r="AM34" s="209" t="s">
        <v>622</v>
      </c>
      <c r="AN34" s="209">
        <f t="shared" si="8"/>
        <v>69</v>
      </c>
    </row>
    <row r="35" spans="1:40" ht="13.5" customHeight="1">
      <c r="AL35" s="209" t="s">
        <v>675</v>
      </c>
      <c r="AM35" s="209" t="s">
        <v>624</v>
      </c>
      <c r="AN35" s="209">
        <f t="shared" si="8"/>
        <v>70</v>
      </c>
    </row>
    <row r="36" spans="1:40" ht="13.5" customHeight="1">
      <c r="AL36" s="209" t="s">
        <v>676</v>
      </c>
      <c r="AM36" s="209" t="s">
        <v>626</v>
      </c>
      <c r="AN36" s="209">
        <f t="shared" si="8"/>
        <v>71</v>
      </c>
    </row>
    <row r="37" spans="1:40" ht="13.5" customHeight="1">
      <c r="A37" s="182" t="s">
        <v>819</v>
      </c>
      <c r="B37" s="182" t="s">
        <v>820</v>
      </c>
      <c r="C37" s="182" t="s">
        <v>874</v>
      </c>
      <c r="D37" s="182" t="s">
        <v>875</v>
      </c>
      <c r="E37" s="182" t="s">
        <v>821</v>
      </c>
      <c r="F37" s="182" t="s">
        <v>807</v>
      </c>
      <c r="G37" s="182" t="s">
        <v>876</v>
      </c>
      <c r="H37" s="182" t="s">
        <v>877</v>
      </c>
      <c r="I37" s="182" t="s">
        <v>822</v>
      </c>
      <c r="J37" s="182" t="s">
        <v>808</v>
      </c>
      <c r="K37" s="182" t="s">
        <v>878</v>
      </c>
      <c r="L37" s="182" t="s">
        <v>879</v>
      </c>
      <c r="M37" s="182" t="s">
        <v>823</v>
      </c>
      <c r="N37" s="182" t="s">
        <v>809</v>
      </c>
      <c r="O37" s="182" t="s">
        <v>880</v>
      </c>
      <c r="P37" s="182" t="s">
        <v>881</v>
      </c>
      <c r="Q37" s="182" t="s">
        <v>824</v>
      </c>
      <c r="R37" s="182" t="s">
        <v>810</v>
      </c>
      <c r="S37" s="182" t="s">
        <v>882</v>
      </c>
      <c r="T37" s="182" t="s">
        <v>883</v>
      </c>
      <c r="U37" s="182" t="s">
        <v>811</v>
      </c>
      <c r="V37" s="182" t="s">
        <v>812</v>
      </c>
      <c r="W37" s="182" t="s">
        <v>884</v>
      </c>
      <c r="X37" s="182" t="s">
        <v>885</v>
      </c>
      <c r="Y37" s="183" t="s">
        <v>813</v>
      </c>
      <c r="Z37" s="183" t="s">
        <v>814</v>
      </c>
      <c r="AA37" s="183" t="s">
        <v>886</v>
      </c>
      <c r="AB37" s="183" t="s">
        <v>887</v>
      </c>
      <c r="AC37" s="183" t="s">
        <v>815</v>
      </c>
      <c r="AD37" s="183" t="s">
        <v>816</v>
      </c>
      <c r="AE37" s="183" t="s">
        <v>888</v>
      </c>
      <c r="AF37" s="183" t="s">
        <v>889</v>
      </c>
      <c r="AG37" s="183" t="s">
        <v>817</v>
      </c>
      <c r="AH37" s="183" t="s">
        <v>818</v>
      </c>
      <c r="AI37" s="183" t="s">
        <v>890</v>
      </c>
      <c r="AJ37" s="183" t="s">
        <v>891</v>
      </c>
      <c r="AL37" s="209" t="s">
        <v>677</v>
      </c>
      <c r="AM37" s="209" t="s">
        <v>628</v>
      </c>
      <c r="AN37" s="209">
        <f t="shared" si="8"/>
        <v>72</v>
      </c>
    </row>
    <row r="38" spans="1:40" ht="13.5" customHeight="1">
      <c r="A38" s="209" t="e">
        <f>+LEFT(#REF!,1)</f>
        <v>#REF!</v>
      </c>
      <c r="B38" s="209" t="str">
        <f>IFERROR((VLOOKUP(A38,#REF!,2,FALSE)),"")</f>
        <v/>
      </c>
      <c r="C38" s="176" t="str">
        <f>IFERROR(CODE(A38),"")</f>
        <v/>
      </c>
      <c r="D38" s="176">
        <f>IF(C38="",0,IF(OR(AND(C38&lt;=122,C38&gt;=97),AND(C38&lt;=90,C38&gt;=65),AND(C38&lt;=57,C38&gt;=48),C38=45,C38=46,C38=64,C38=95,C38=36,C38=35),0,1))</f>
        <v>0</v>
      </c>
      <c r="E38" s="210" t="e">
        <f>+LEFT(#REF!,1)</f>
        <v>#REF!</v>
      </c>
      <c r="F38" s="210" t="str">
        <f>IFERROR((VLOOKUP(E38,#REF!,2,FALSE)),"")</f>
        <v/>
      </c>
      <c r="G38" s="184" t="str">
        <f t="shared" ref="G38:G69" si="19">IFERROR(CODE(E38),"")</f>
        <v/>
      </c>
      <c r="H38" s="184">
        <f>IF(G38="",0,IF(OR(AND(G38&lt;=122,G38&gt;=97),AND(G38&lt;=90,G38&gt;=65),AND(G38&lt;=57,G38&gt;=48),G38=45,G38=46,G38=64,G38=95,G38=36,G38=35),0,1))</f>
        <v>0</v>
      </c>
      <c r="I38" s="209" t="e">
        <f>+LEFT(#REF!,1)</f>
        <v>#REF!</v>
      </c>
      <c r="J38" s="209" t="str">
        <f>IFERROR((VLOOKUP(I38,#REF!,2,FALSE)),"")</f>
        <v/>
      </c>
      <c r="K38" s="176" t="str">
        <f t="shared" ref="K38:K69" si="20">IFERROR(CODE(I38),"")</f>
        <v/>
      </c>
      <c r="L38" s="176">
        <f>IF(K38="",0,IF(OR(AND(K38&lt;=122,K38&gt;=97),AND(K38&lt;=90,K38&gt;=65),AND(K38&lt;=57,K38&gt;=48),K38=45,K38=46,K38=64,K38=95,K38=36,K38=35),0,1))</f>
        <v>0</v>
      </c>
      <c r="M38" s="210" t="e">
        <f>+LEFT(#REF!,1)</f>
        <v>#REF!</v>
      </c>
      <c r="N38" s="210" t="str">
        <f>IFERROR((VLOOKUP(M38,#REF!,2,FALSE)),"")</f>
        <v/>
      </c>
      <c r="O38" s="184" t="str">
        <f t="shared" ref="O38:O69" si="21">IFERROR(CODE(M38),"")</f>
        <v/>
      </c>
      <c r="P38" s="184">
        <f>IF(O38="",0,IF(OR(AND(O38&lt;=122,O38&gt;=97),AND(O38&lt;=90,O38&gt;=65),AND(O38&lt;=57,O38&gt;=48),O38=45,O38=46,O38=64,O38=95,O38=36,O38=35),0,1))</f>
        <v>0</v>
      </c>
      <c r="Q38" s="209" t="e">
        <f>+LEFT(#REF!,1)</f>
        <v>#REF!</v>
      </c>
      <c r="R38" s="209" t="str">
        <f>IFERROR((VLOOKUP(Q38,#REF!,2,FALSE)),"")</f>
        <v/>
      </c>
      <c r="S38" s="176" t="str">
        <f t="shared" ref="S38:S69" si="22">IFERROR(CODE(Q38),"")</f>
        <v/>
      </c>
      <c r="T38" s="176">
        <f>IF(S38="",0,IF(OR(AND(S38&lt;=122,S38&gt;=97),AND(S38&lt;=90,S38&gt;=65),AND(S38&lt;=57,S38&gt;=48),S38=45,S38=46,S38=64,S38=95,S38=36,S38=35),0,1))</f>
        <v>0</v>
      </c>
      <c r="U38" s="210" t="e">
        <f>+LEFT(#REF!,1)</f>
        <v>#REF!</v>
      </c>
      <c r="V38" s="210" t="str">
        <f>IFERROR((VLOOKUP(U38,#REF!,2,FALSE)),"")</f>
        <v/>
      </c>
      <c r="W38" s="184" t="str">
        <f t="shared" ref="W38:W69" si="23">IFERROR(CODE(U38),"")</f>
        <v/>
      </c>
      <c r="X38" s="184">
        <f>IF(W38="",0,IF(OR(AND(W38&lt;=122,W38&gt;=97),AND(W38&lt;=90,W38&gt;=65),AND(W38&lt;=57,W38&gt;=48),W38=45,W38=46,W38=64,W38=95,W38=36,W38=35),0,1))</f>
        <v>0</v>
      </c>
      <c r="Y38" s="209" t="e">
        <f>+LEFT(#REF!,1)</f>
        <v>#REF!</v>
      </c>
      <c r="Z38" s="209" t="str">
        <f>IFERROR((VLOOKUP(Y38,#REF!,2,FALSE)),"")</f>
        <v/>
      </c>
      <c r="AA38" s="176" t="str">
        <f t="shared" ref="AA38:AA69" si="24">IFERROR(CODE(Y38),"")</f>
        <v/>
      </c>
      <c r="AB38" s="176">
        <f>IF(AA38="",0,IF(OR(AND(AA38&lt;=122,AA38&gt;=97),AND(AA38&lt;=90,AA38&gt;=65),AND(AA38&lt;=57,AA38&gt;=48),AA38=45,AA38=46,AA38=64,AA38=95,AA38=36,AA38=35),0,1))</f>
        <v>0</v>
      </c>
      <c r="AC38" s="210" t="e">
        <f>+LEFT(#REF!,1)</f>
        <v>#REF!</v>
      </c>
      <c r="AD38" s="210" t="str">
        <f>IFERROR((VLOOKUP(AC38,#REF!,2,FALSE)),"")</f>
        <v/>
      </c>
      <c r="AE38" s="184" t="str">
        <f t="shared" ref="AE38:AE69" si="25">IFERROR(CODE(AC38),"")</f>
        <v/>
      </c>
      <c r="AF38" s="184">
        <f>IF(AE38="",0,IF(OR(AND(AE38&lt;=122,AE38&gt;=97),AND(AE38&lt;=90,AE38&gt;=65),AND(AE38&lt;=57,AE38&gt;=48),AE38=45,AE38=46,AE38=64,AE38=95,AE38=36,AE38=35),0,1))</f>
        <v>0</v>
      </c>
      <c r="AG38" s="209" t="e">
        <f>+LEFT(#REF!,1)</f>
        <v>#REF!</v>
      </c>
      <c r="AH38" s="209" t="str">
        <f>IFERROR((VLOOKUP(AG38,#REF!,2,FALSE)),"")</f>
        <v/>
      </c>
      <c r="AI38" s="176" t="str">
        <f t="shared" ref="AI38:AI69" si="26">IFERROR(CODE(AG38),"")</f>
        <v/>
      </c>
      <c r="AJ38" s="176">
        <f>IF(AI38="",0,IF(OR(AND(AI38&lt;=122,AI38&gt;=97),AND(AI38&lt;=90,AI38&gt;=65),AND(AI38&lt;=57,AI38&gt;=48),AI38=45,AI38=46,AI38=64,AI38=95,AI38=36,AI38=35),0,1))</f>
        <v>0</v>
      </c>
      <c r="AL38" s="209" t="s">
        <v>678</v>
      </c>
      <c r="AM38" s="209" t="s">
        <v>630</v>
      </c>
      <c r="AN38" s="209">
        <f t="shared" si="8"/>
        <v>73</v>
      </c>
    </row>
    <row r="39" spans="1:40" ht="13.5" customHeight="1">
      <c r="A39" s="209" t="e">
        <f>+MID(#REF!,2,1)</f>
        <v>#REF!</v>
      </c>
      <c r="B39" s="209" t="str">
        <f>IFERROR((VLOOKUP(A39,#REF!,2,FALSE)),"")</f>
        <v/>
      </c>
      <c r="C39" s="176" t="str">
        <f t="shared" ref="C39:C69" si="27">IFERROR(CODE(A39),"")</f>
        <v/>
      </c>
      <c r="D39" s="176">
        <f t="shared" ref="D39:D69" si="28">IF(C39="",0,IF(OR(AND(C39&lt;=122,C39&gt;=97),AND(C39&lt;=90,C39&gt;=65),AND(C39&lt;=57,C39&gt;=48),C39=45,C39=46,C39=64,C39=95,C39=36,C39=35),0,1))</f>
        <v>0</v>
      </c>
      <c r="E39" s="210" t="e">
        <f>+MID(#REF!,2,1)</f>
        <v>#REF!</v>
      </c>
      <c r="F39" s="210" t="str">
        <f>IFERROR((VLOOKUP(E39,#REF!,2,FALSE)),"")</f>
        <v/>
      </c>
      <c r="G39" s="184" t="str">
        <f t="shared" si="19"/>
        <v/>
      </c>
      <c r="H39" s="184">
        <f>IF(G39="",0,IF(OR(AND(G39&lt;=122,G39&gt;=97),AND(G39&lt;=90,G39&gt;=65),AND(G39&lt;=57,G39&gt;=48),G39=45,G39=46,G39=64,G39=95,G39=36,G39=35),0,1))</f>
        <v>0</v>
      </c>
      <c r="I39" s="209" t="e">
        <f>+MID(#REF!,2,1)</f>
        <v>#REF!</v>
      </c>
      <c r="J39" s="209" t="str">
        <f>IFERROR((VLOOKUP(I39,#REF!,2,FALSE)),"")</f>
        <v/>
      </c>
      <c r="K39" s="176" t="str">
        <f t="shared" si="20"/>
        <v/>
      </c>
      <c r="L39" s="176">
        <f>IF(K39="",0,IF(OR(AND(K39&lt;=122,K39&gt;=97),AND(K39&lt;=90,K39&gt;=65),AND(K39&lt;=57,K39&gt;=48),K39=45,K39=46,K39=64,K39=95,K39=36,K39=35),0,1))</f>
        <v>0</v>
      </c>
      <c r="M39" s="210" t="e">
        <f>+MID(#REF!,2,1)</f>
        <v>#REF!</v>
      </c>
      <c r="N39" s="210" t="str">
        <f>IFERROR((VLOOKUP(M39,#REF!,2,FALSE)),"")</f>
        <v/>
      </c>
      <c r="O39" s="184" t="str">
        <f t="shared" si="21"/>
        <v/>
      </c>
      <c r="P39" s="184">
        <f>IF(O39="",0,IF(OR(AND(O39&lt;=122,O39&gt;=97),AND(O39&lt;=90,O39&gt;=65),AND(O39&lt;=57,O39&gt;=48),O39=45,O39=46,O39=64,O39=95,O39=36,O39=35),0,1))</f>
        <v>0</v>
      </c>
      <c r="Q39" s="209" t="e">
        <f>+MID(#REF!,2,1)</f>
        <v>#REF!</v>
      </c>
      <c r="R39" s="209" t="str">
        <f>IFERROR((VLOOKUP(Q39,#REF!,2,FALSE)),"")</f>
        <v/>
      </c>
      <c r="S39" s="176" t="str">
        <f t="shared" si="22"/>
        <v/>
      </c>
      <c r="T39" s="176">
        <f>IF(S39="",0,IF(OR(AND(S39&lt;=122,S39&gt;=97),AND(S39&lt;=90,S39&gt;=65),AND(S39&lt;=57,S39&gt;=48),S39=45,S39=46,S39=64,S39=95,S39=36,S39=35),0,1))</f>
        <v>0</v>
      </c>
      <c r="U39" s="210" t="e">
        <f>+MID(#REF!,2,1)</f>
        <v>#REF!</v>
      </c>
      <c r="V39" s="210" t="str">
        <f>IFERROR((VLOOKUP(U39,#REF!,2,FALSE)),"")</f>
        <v/>
      </c>
      <c r="W39" s="184" t="str">
        <f t="shared" si="23"/>
        <v/>
      </c>
      <c r="X39" s="184">
        <f>IF(W39="",0,IF(OR(AND(W39&lt;=122,W39&gt;=97),AND(W39&lt;=90,W39&gt;=65),AND(W39&lt;=57,W39&gt;=48),W39=45,W39=46,W39=64,W39=95,W39=36,W39=35),0,1))</f>
        <v>0</v>
      </c>
      <c r="Y39" s="209" t="e">
        <f>+MID(#REF!,2,1)</f>
        <v>#REF!</v>
      </c>
      <c r="Z39" s="209" t="str">
        <f>IFERROR((VLOOKUP(Y39,#REF!,2,FALSE)),"")</f>
        <v/>
      </c>
      <c r="AA39" s="176" t="str">
        <f t="shared" si="24"/>
        <v/>
      </c>
      <c r="AB39" s="176">
        <f>IF(AA39="",0,IF(OR(AND(AA39&lt;=122,AA39&gt;=97),AND(AA39&lt;=90,AA39&gt;=65),AND(AA39&lt;=57,AA39&gt;=48),AA39=45,AA39=46,AA39=64,AA39=95,AA39=36,AA39=35),0,1))</f>
        <v>0</v>
      </c>
      <c r="AC39" s="210" t="e">
        <f>+MID(#REF!,2,1)</f>
        <v>#REF!</v>
      </c>
      <c r="AD39" s="210" t="str">
        <f>IFERROR((VLOOKUP(AC39,#REF!,2,FALSE)),"")</f>
        <v/>
      </c>
      <c r="AE39" s="184" t="str">
        <f t="shared" si="25"/>
        <v/>
      </c>
      <c r="AF39" s="184">
        <f>IF(AE39="",0,IF(OR(AND(AE39&lt;=122,AE39&gt;=97),AND(AE39&lt;=90,AE39&gt;=65),AND(AE39&lt;=57,AE39&gt;=48),AE39=45,AE39=46,AE39=64,AE39=95,AE39=36,AE39=35),0,1))</f>
        <v>0</v>
      </c>
      <c r="AG39" s="209" t="e">
        <f>+MID(#REF!,2,1)</f>
        <v>#REF!</v>
      </c>
      <c r="AH39" s="209" t="str">
        <f>IFERROR((VLOOKUP(AG39,#REF!,2,FALSE)),"")</f>
        <v/>
      </c>
      <c r="AI39" s="176" t="str">
        <f t="shared" si="26"/>
        <v/>
      </c>
      <c r="AJ39" s="176">
        <f>IF(AI39="",0,IF(OR(AND(AI39&lt;=122,AI39&gt;=97),AND(AI39&lt;=90,AI39&gt;=65),AND(AI39&lt;=57,AI39&gt;=48),AI39=45,AI39=46,AI39=64,AI39=95,AI39=36,AI39=35),0,1))</f>
        <v>0</v>
      </c>
      <c r="AL39" s="209" t="s">
        <v>679</v>
      </c>
      <c r="AM39" s="209" t="s">
        <v>632</v>
      </c>
      <c r="AN39" s="209">
        <f t="shared" si="8"/>
        <v>74</v>
      </c>
    </row>
    <row r="40" spans="1:40" ht="13.5" customHeight="1">
      <c r="A40" s="209" t="e">
        <f>+MID(#REF!,3,1)</f>
        <v>#REF!</v>
      </c>
      <c r="B40" s="209" t="str">
        <f>IFERROR((VLOOKUP(A40,#REF!,2,FALSE)),"")</f>
        <v/>
      </c>
      <c r="C40" s="176" t="str">
        <f t="shared" si="27"/>
        <v/>
      </c>
      <c r="D40" s="176">
        <f t="shared" si="28"/>
        <v>0</v>
      </c>
      <c r="E40" s="210" t="e">
        <f>+MID(#REF!,3,1)</f>
        <v>#REF!</v>
      </c>
      <c r="F40" s="210" t="str">
        <f>IFERROR((VLOOKUP(E40,#REF!,2,FALSE)),"")</f>
        <v/>
      </c>
      <c r="G40" s="184" t="str">
        <f t="shared" si="19"/>
        <v/>
      </c>
      <c r="H40" s="184">
        <f t="shared" ref="H40:H69" si="29">IF(G40="",0,IF(OR(AND(G40&lt;=122,G40&gt;=97),AND(G40&lt;=90,G40&gt;=65),AND(G40&lt;=57,G40&gt;=48),G40=45,G40=46,G40=64,G40=95,G40=36,G40=35),0,1))</f>
        <v>0</v>
      </c>
      <c r="I40" s="209" t="e">
        <f>+MID(#REF!,3,1)</f>
        <v>#REF!</v>
      </c>
      <c r="J40" s="209" t="str">
        <f>IFERROR((VLOOKUP(I40,#REF!,2,FALSE)),"")</f>
        <v/>
      </c>
      <c r="K40" s="176" t="str">
        <f t="shared" si="20"/>
        <v/>
      </c>
      <c r="L40" s="176">
        <f t="shared" ref="L40:L69" si="30">IF(K40="",0,IF(OR(AND(K40&lt;=122,K40&gt;=97),AND(K40&lt;=90,K40&gt;=65),AND(K40&lt;=57,K40&gt;=48),K40=45,K40=46,K40=64,K40=95,K40=36,K40=35),0,1))</f>
        <v>0</v>
      </c>
      <c r="M40" s="210" t="e">
        <f>+MID(#REF!,3,1)</f>
        <v>#REF!</v>
      </c>
      <c r="N40" s="210" t="str">
        <f>IFERROR((VLOOKUP(M40,#REF!,2,FALSE)),"")</f>
        <v/>
      </c>
      <c r="O40" s="184" t="str">
        <f t="shared" si="21"/>
        <v/>
      </c>
      <c r="P40" s="184">
        <f t="shared" ref="P40:P69" si="31">IF(O40="",0,IF(OR(AND(O40&lt;=122,O40&gt;=97),AND(O40&lt;=90,O40&gt;=65),AND(O40&lt;=57,O40&gt;=48),O40=45,O40=46,O40=64,O40=95,O40=36,O40=35),0,1))</f>
        <v>0</v>
      </c>
      <c r="Q40" s="209" t="e">
        <f>+MID(#REF!,3,1)</f>
        <v>#REF!</v>
      </c>
      <c r="R40" s="209" t="str">
        <f>IFERROR((VLOOKUP(Q40,#REF!,2,FALSE)),"")</f>
        <v/>
      </c>
      <c r="S40" s="176" t="str">
        <f t="shared" si="22"/>
        <v/>
      </c>
      <c r="T40" s="176">
        <f t="shared" ref="T40:T69" si="32">IF(S40="",0,IF(OR(AND(S40&lt;=122,S40&gt;=97),AND(S40&lt;=90,S40&gt;=65),AND(S40&lt;=57,S40&gt;=48),S40=45,S40=46,S40=64,S40=95,S40=36,S40=35),0,1))</f>
        <v>0</v>
      </c>
      <c r="U40" s="210" t="e">
        <f>+MID(#REF!,3,1)</f>
        <v>#REF!</v>
      </c>
      <c r="V40" s="210" t="str">
        <f>IFERROR((VLOOKUP(U40,#REF!,2,FALSE)),"")</f>
        <v/>
      </c>
      <c r="W40" s="184" t="str">
        <f t="shared" si="23"/>
        <v/>
      </c>
      <c r="X40" s="184">
        <f t="shared" ref="X40:X69" si="33">IF(W40="",0,IF(OR(AND(W40&lt;=122,W40&gt;=97),AND(W40&lt;=90,W40&gt;=65),AND(W40&lt;=57,W40&gt;=48),W40=45,W40=46,W40=64,W40=95,W40=36,W40=35),0,1))</f>
        <v>0</v>
      </c>
      <c r="Y40" s="209" t="e">
        <f>+MID(#REF!,3,1)</f>
        <v>#REF!</v>
      </c>
      <c r="Z40" s="209" t="str">
        <f>IFERROR((VLOOKUP(Y40,#REF!,2,FALSE)),"")</f>
        <v/>
      </c>
      <c r="AA40" s="176" t="str">
        <f t="shared" si="24"/>
        <v/>
      </c>
      <c r="AB40" s="176">
        <f t="shared" ref="AB40:AB69" si="34">IF(AA40="",0,IF(OR(AND(AA40&lt;=122,AA40&gt;=97),AND(AA40&lt;=90,AA40&gt;=65),AND(AA40&lt;=57,AA40&gt;=48),AA40=45,AA40=46,AA40=64,AA40=95,AA40=36,AA40=35),0,1))</f>
        <v>0</v>
      </c>
      <c r="AC40" s="210" t="e">
        <f>+MID(#REF!,3,1)</f>
        <v>#REF!</v>
      </c>
      <c r="AD40" s="210" t="str">
        <f>IFERROR((VLOOKUP(AC40,#REF!,2,FALSE)),"")</f>
        <v/>
      </c>
      <c r="AE40" s="184" t="str">
        <f t="shared" si="25"/>
        <v/>
      </c>
      <c r="AF40" s="184">
        <f t="shared" ref="AF40:AF69" si="35">IF(AE40="",0,IF(OR(AND(AE40&lt;=122,AE40&gt;=97),AND(AE40&lt;=90,AE40&gt;=65),AND(AE40&lt;=57,AE40&gt;=48),AE40=45,AE40=46,AE40=64,AE40=95,AE40=36,AE40=35),0,1))</f>
        <v>0</v>
      </c>
      <c r="AG40" s="209" t="e">
        <f>+MID(#REF!,3,1)</f>
        <v>#REF!</v>
      </c>
      <c r="AH40" s="209" t="str">
        <f>IFERROR((VLOOKUP(AG40,#REF!,2,FALSE)),"")</f>
        <v/>
      </c>
      <c r="AI40" s="176" t="str">
        <f t="shared" si="26"/>
        <v/>
      </c>
      <c r="AJ40" s="176">
        <f t="shared" ref="AJ40:AJ69" si="36">IF(AI40="",0,IF(OR(AND(AI40&lt;=122,AI40&gt;=97),AND(AI40&lt;=90,AI40&gt;=65),AND(AI40&lt;=57,AI40&gt;=48),AI40=45,AI40=46,AI40=64,AI40=95,AI40=36,AI40=35),0,1))</f>
        <v>0</v>
      </c>
      <c r="AL40" s="209" t="s">
        <v>680</v>
      </c>
      <c r="AM40" s="209" t="s">
        <v>634</v>
      </c>
      <c r="AN40" s="209">
        <f t="shared" si="8"/>
        <v>75</v>
      </c>
    </row>
    <row r="41" spans="1:40" ht="13.5" customHeight="1">
      <c r="A41" s="209" t="e">
        <f>+MID(#REF!,4,1)</f>
        <v>#REF!</v>
      </c>
      <c r="B41" s="209" t="str">
        <f>IFERROR((VLOOKUP(A41,#REF!,2,FALSE)),"")</f>
        <v/>
      </c>
      <c r="C41" s="176" t="str">
        <f t="shared" si="27"/>
        <v/>
      </c>
      <c r="D41" s="176">
        <f t="shared" si="28"/>
        <v>0</v>
      </c>
      <c r="E41" s="210" t="e">
        <f>+MID(#REF!,4,1)</f>
        <v>#REF!</v>
      </c>
      <c r="F41" s="210" t="str">
        <f>IFERROR((VLOOKUP(E41,#REF!,2,FALSE)),"")</f>
        <v/>
      </c>
      <c r="G41" s="184" t="str">
        <f t="shared" si="19"/>
        <v/>
      </c>
      <c r="H41" s="184">
        <f t="shared" si="29"/>
        <v>0</v>
      </c>
      <c r="I41" s="209" t="e">
        <f>+MID(#REF!,4,1)</f>
        <v>#REF!</v>
      </c>
      <c r="J41" s="209" t="str">
        <f>IFERROR((VLOOKUP(I41,#REF!,2,FALSE)),"")</f>
        <v/>
      </c>
      <c r="K41" s="176" t="str">
        <f t="shared" si="20"/>
        <v/>
      </c>
      <c r="L41" s="176">
        <f t="shared" si="30"/>
        <v>0</v>
      </c>
      <c r="M41" s="210" t="e">
        <f>+MID(#REF!,4,1)</f>
        <v>#REF!</v>
      </c>
      <c r="N41" s="210" t="str">
        <f>IFERROR((VLOOKUP(M41,#REF!,2,FALSE)),"")</f>
        <v/>
      </c>
      <c r="O41" s="184" t="str">
        <f t="shared" si="21"/>
        <v/>
      </c>
      <c r="P41" s="184">
        <f t="shared" si="31"/>
        <v>0</v>
      </c>
      <c r="Q41" s="209" t="e">
        <f>+MID(#REF!,4,1)</f>
        <v>#REF!</v>
      </c>
      <c r="R41" s="209" t="str">
        <f>IFERROR((VLOOKUP(Q41,#REF!,2,FALSE)),"")</f>
        <v/>
      </c>
      <c r="S41" s="176" t="str">
        <f t="shared" si="22"/>
        <v/>
      </c>
      <c r="T41" s="176">
        <f t="shared" si="32"/>
        <v>0</v>
      </c>
      <c r="U41" s="210" t="e">
        <f>+MID(#REF!,4,1)</f>
        <v>#REF!</v>
      </c>
      <c r="V41" s="210" t="str">
        <f>IFERROR((VLOOKUP(U41,#REF!,2,FALSE)),"")</f>
        <v/>
      </c>
      <c r="W41" s="184" t="str">
        <f t="shared" si="23"/>
        <v/>
      </c>
      <c r="X41" s="184">
        <f t="shared" si="33"/>
        <v>0</v>
      </c>
      <c r="Y41" s="209" t="e">
        <f>+MID(#REF!,4,1)</f>
        <v>#REF!</v>
      </c>
      <c r="Z41" s="209" t="str">
        <f>IFERROR((VLOOKUP(Y41,#REF!,2,FALSE)),"")</f>
        <v/>
      </c>
      <c r="AA41" s="176" t="str">
        <f t="shared" si="24"/>
        <v/>
      </c>
      <c r="AB41" s="176">
        <f t="shared" si="34"/>
        <v>0</v>
      </c>
      <c r="AC41" s="210" t="e">
        <f>+MID(#REF!,4,1)</f>
        <v>#REF!</v>
      </c>
      <c r="AD41" s="210" t="str">
        <f>IFERROR((VLOOKUP(AC41,#REF!,2,FALSE)),"")</f>
        <v/>
      </c>
      <c r="AE41" s="184" t="str">
        <f t="shared" si="25"/>
        <v/>
      </c>
      <c r="AF41" s="184">
        <f t="shared" si="35"/>
        <v>0</v>
      </c>
      <c r="AG41" s="209" t="e">
        <f>+MID(#REF!,4,1)</f>
        <v>#REF!</v>
      </c>
      <c r="AH41" s="209" t="str">
        <f>IFERROR((VLOOKUP(AG41,#REF!,2,FALSE)),"")</f>
        <v/>
      </c>
      <c r="AI41" s="176" t="str">
        <f t="shared" si="26"/>
        <v/>
      </c>
      <c r="AJ41" s="176">
        <f t="shared" si="36"/>
        <v>0</v>
      </c>
      <c r="AL41" s="209" t="s">
        <v>681</v>
      </c>
      <c r="AM41" s="209" t="s">
        <v>636</v>
      </c>
      <c r="AN41" s="209">
        <f t="shared" si="8"/>
        <v>76</v>
      </c>
    </row>
    <row r="42" spans="1:40" ht="13.5" customHeight="1">
      <c r="A42" s="209" t="e">
        <f>+MID(#REF!,5,1)</f>
        <v>#REF!</v>
      </c>
      <c r="B42" s="209" t="str">
        <f>IFERROR((VLOOKUP(A42,#REF!,2,FALSE)),"")</f>
        <v/>
      </c>
      <c r="C42" s="176" t="str">
        <f t="shared" si="27"/>
        <v/>
      </c>
      <c r="D42" s="176">
        <f t="shared" si="28"/>
        <v>0</v>
      </c>
      <c r="E42" s="210" t="e">
        <f>+MID(#REF!,5,1)</f>
        <v>#REF!</v>
      </c>
      <c r="F42" s="210" t="str">
        <f>IFERROR((VLOOKUP(E42,#REF!,2,FALSE)),"")</f>
        <v/>
      </c>
      <c r="G42" s="184" t="str">
        <f t="shared" si="19"/>
        <v/>
      </c>
      <c r="H42" s="184">
        <f t="shared" si="29"/>
        <v>0</v>
      </c>
      <c r="I42" s="209" t="e">
        <f>+MID(#REF!,5,1)</f>
        <v>#REF!</v>
      </c>
      <c r="J42" s="209" t="str">
        <f>IFERROR((VLOOKUP(I42,#REF!,2,FALSE)),"")</f>
        <v/>
      </c>
      <c r="K42" s="176" t="str">
        <f t="shared" si="20"/>
        <v/>
      </c>
      <c r="L42" s="176">
        <f t="shared" si="30"/>
        <v>0</v>
      </c>
      <c r="M42" s="210" t="e">
        <f>+MID(#REF!,5,1)</f>
        <v>#REF!</v>
      </c>
      <c r="N42" s="210" t="str">
        <f>IFERROR((VLOOKUP(M42,#REF!,2,FALSE)),"")</f>
        <v/>
      </c>
      <c r="O42" s="184" t="str">
        <f t="shared" si="21"/>
        <v/>
      </c>
      <c r="P42" s="184">
        <f t="shared" si="31"/>
        <v>0</v>
      </c>
      <c r="Q42" s="209" t="e">
        <f>+MID(#REF!,5,1)</f>
        <v>#REF!</v>
      </c>
      <c r="R42" s="209" t="str">
        <f>IFERROR((VLOOKUP(Q42,#REF!,2,FALSE)),"")</f>
        <v/>
      </c>
      <c r="S42" s="176" t="str">
        <f t="shared" si="22"/>
        <v/>
      </c>
      <c r="T42" s="176">
        <f t="shared" si="32"/>
        <v>0</v>
      </c>
      <c r="U42" s="210" t="e">
        <f>+MID(#REF!,5,1)</f>
        <v>#REF!</v>
      </c>
      <c r="V42" s="210" t="str">
        <f>IFERROR((VLOOKUP(U42,#REF!,2,FALSE)),"")</f>
        <v/>
      </c>
      <c r="W42" s="184" t="str">
        <f t="shared" si="23"/>
        <v/>
      </c>
      <c r="X42" s="184">
        <f t="shared" si="33"/>
        <v>0</v>
      </c>
      <c r="Y42" s="209" t="e">
        <f>+MID(#REF!,5,1)</f>
        <v>#REF!</v>
      </c>
      <c r="Z42" s="209" t="str">
        <f>IFERROR((VLOOKUP(Y42,#REF!,2,FALSE)),"")</f>
        <v/>
      </c>
      <c r="AA42" s="176" t="str">
        <f t="shared" si="24"/>
        <v/>
      </c>
      <c r="AB42" s="176">
        <f t="shared" si="34"/>
        <v>0</v>
      </c>
      <c r="AC42" s="210" t="e">
        <f>+MID(#REF!,5,1)</f>
        <v>#REF!</v>
      </c>
      <c r="AD42" s="210" t="str">
        <f>IFERROR((VLOOKUP(AC42,#REF!,2,FALSE)),"")</f>
        <v/>
      </c>
      <c r="AE42" s="184" t="str">
        <f t="shared" si="25"/>
        <v/>
      </c>
      <c r="AF42" s="184">
        <f t="shared" si="35"/>
        <v>0</v>
      </c>
      <c r="AG42" s="209" t="e">
        <f>+MID(#REF!,5,1)</f>
        <v>#REF!</v>
      </c>
      <c r="AH42" s="209" t="str">
        <f>IFERROR((VLOOKUP(AG42,#REF!,2,FALSE)),"")</f>
        <v/>
      </c>
      <c r="AI42" s="176" t="str">
        <f t="shared" si="26"/>
        <v/>
      </c>
      <c r="AJ42" s="176">
        <f t="shared" si="36"/>
        <v>0</v>
      </c>
      <c r="AL42" s="209" t="s">
        <v>682</v>
      </c>
      <c r="AM42" s="209" t="s">
        <v>638</v>
      </c>
      <c r="AN42" s="209">
        <f t="shared" si="8"/>
        <v>77</v>
      </c>
    </row>
    <row r="43" spans="1:40" ht="13.5" customHeight="1">
      <c r="A43" s="209" t="e">
        <f>+MID(#REF!,6,1)</f>
        <v>#REF!</v>
      </c>
      <c r="B43" s="209" t="str">
        <f>IFERROR((VLOOKUP(A43,#REF!,2,FALSE)),"")</f>
        <v/>
      </c>
      <c r="C43" s="176" t="str">
        <f t="shared" si="27"/>
        <v/>
      </c>
      <c r="D43" s="176">
        <f t="shared" si="28"/>
        <v>0</v>
      </c>
      <c r="E43" s="210" t="e">
        <f>+MID(#REF!,6,1)</f>
        <v>#REF!</v>
      </c>
      <c r="F43" s="210" t="str">
        <f>IFERROR((VLOOKUP(E43,#REF!,2,FALSE)),"")</f>
        <v/>
      </c>
      <c r="G43" s="184" t="str">
        <f t="shared" si="19"/>
        <v/>
      </c>
      <c r="H43" s="184">
        <f t="shared" si="29"/>
        <v>0</v>
      </c>
      <c r="I43" s="209" t="e">
        <f>+MID(#REF!,6,1)</f>
        <v>#REF!</v>
      </c>
      <c r="J43" s="209" t="str">
        <f>IFERROR((VLOOKUP(I43,#REF!,2,FALSE)),"")</f>
        <v/>
      </c>
      <c r="K43" s="176" t="str">
        <f t="shared" si="20"/>
        <v/>
      </c>
      <c r="L43" s="176">
        <f t="shared" si="30"/>
        <v>0</v>
      </c>
      <c r="M43" s="210" t="e">
        <f>+MID(#REF!,6,1)</f>
        <v>#REF!</v>
      </c>
      <c r="N43" s="210" t="str">
        <f>IFERROR((VLOOKUP(M43,#REF!,2,FALSE)),"")</f>
        <v/>
      </c>
      <c r="O43" s="184" t="str">
        <f t="shared" si="21"/>
        <v/>
      </c>
      <c r="P43" s="184">
        <f t="shared" si="31"/>
        <v>0</v>
      </c>
      <c r="Q43" s="209" t="e">
        <f>+MID(#REF!,6,1)</f>
        <v>#REF!</v>
      </c>
      <c r="R43" s="209" t="str">
        <f>IFERROR((VLOOKUP(Q43,#REF!,2,FALSE)),"")</f>
        <v/>
      </c>
      <c r="S43" s="176" t="str">
        <f t="shared" si="22"/>
        <v/>
      </c>
      <c r="T43" s="176">
        <f t="shared" si="32"/>
        <v>0</v>
      </c>
      <c r="U43" s="210" t="e">
        <f>+MID(#REF!,6,1)</f>
        <v>#REF!</v>
      </c>
      <c r="V43" s="210" t="str">
        <f>IFERROR((VLOOKUP(U43,#REF!,2,FALSE)),"")</f>
        <v/>
      </c>
      <c r="W43" s="184" t="str">
        <f t="shared" si="23"/>
        <v/>
      </c>
      <c r="X43" s="184">
        <f t="shared" si="33"/>
        <v>0</v>
      </c>
      <c r="Y43" s="209" t="e">
        <f>+MID(#REF!,6,1)</f>
        <v>#REF!</v>
      </c>
      <c r="Z43" s="209" t="str">
        <f>IFERROR((VLOOKUP(Y43,#REF!,2,FALSE)),"")</f>
        <v/>
      </c>
      <c r="AA43" s="176" t="str">
        <f t="shared" si="24"/>
        <v/>
      </c>
      <c r="AB43" s="176">
        <f t="shared" si="34"/>
        <v>0</v>
      </c>
      <c r="AC43" s="210" t="e">
        <f>+MID(#REF!,6,1)</f>
        <v>#REF!</v>
      </c>
      <c r="AD43" s="210" t="str">
        <f>IFERROR((VLOOKUP(AC43,#REF!,2,FALSE)),"")</f>
        <v/>
      </c>
      <c r="AE43" s="184" t="str">
        <f t="shared" si="25"/>
        <v/>
      </c>
      <c r="AF43" s="184">
        <f t="shared" si="35"/>
        <v>0</v>
      </c>
      <c r="AG43" s="209" t="e">
        <f>+MID(#REF!,6,1)</f>
        <v>#REF!</v>
      </c>
      <c r="AH43" s="209" t="str">
        <f>IFERROR((VLOOKUP(AG43,#REF!,2,FALSE)),"")</f>
        <v/>
      </c>
      <c r="AI43" s="176" t="str">
        <f t="shared" si="26"/>
        <v/>
      </c>
      <c r="AJ43" s="176">
        <f t="shared" si="36"/>
        <v>0</v>
      </c>
      <c r="AL43" s="209" t="s">
        <v>683</v>
      </c>
      <c r="AM43" s="209" t="s">
        <v>640</v>
      </c>
      <c r="AN43" s="209">
        <f t="shared" si="8"/>
        <v>78</v>
      </c>
    </row>
    <row r="44" spans="1:40" ht="13.5" customHeight="1">
      <c r="A44" s="209" t="e">
        <f>+MID(#REF!,7,1)</f>
        <v>#REF!</v>
      </c>
      <c r="B44" s="209" t="str">
        <f>IFERROR((VLOOKUP(A44,#REF!,2,FALSE)),"")</f>
        <v/>
      </c>
      <c r="C44" s="176" t="str">
        <f t="shared" si="27"/>
        <v/>
      </c>
      <c r="D44" s="176">
        <f t="shared" si="28"/>
        <v>0</v>
      </c>
      <c r="E44" s="210" t="e">
        <f>+MID(#REF!,7,1)</f>
        <v>#REF!</v>
      </c>
      <c r="F44" s="210" t="str">
        <f>IFERROR((VLOOKUP(E44,#REF!,2,FALSE)),"")</f>
        <v/>
      </c>
      <c r="G44" s="184" t="str">
        <f t="shared" si="19"/>
        <v/>
      </c>
      <c r="H44" s="184">
        <f t="shared" si="29"/>
        <v>0</v>
      </c>
      <c r="I44" s="209" t="e">
        <f>+MID(#REF!,7,1)</f>
        <v>#REF!</v>
      </c>
      <c r="J44" s="209" t="str">
        <f>IFERROR((VLOOKUP(I44,#REF!,2,FALSE)),"")</f>
        <v/>
      </c>
      <c r="K44" s="176" t="str">
        <f t="shared" si="20"/>
        <v/>
      </c>
      <c r="L44" s="176">
        <f t="shared" si="30"/>
        <v>0</v>
      </c>
      <c r="M44" s="210" t="e">
        <f>+MID(#REF!,7,1)</f>
        <v>#REF!</v>
      </c>
      <c r="N44" s="210" t="str">
        <f>IFERROR((VLOOKUP(M44,#REF!,2,FALSE)),"")</f>
        <v/>
      </c>
      <c r="O44" s="184" t="str">
        <f t="shared" si="21"/>
        <v/>
      </c>
      <c r="P44" s="184">
        <f t="shared" si="31"/>
        <v>0</v>
      </c>
      <c r="Q44" s="209" t="e">
        <f>+MID(#REF!,7,1)</f>
        <v>#REF!</v>
      </c>
      <c r="R44" s="209" t="str">
        <f>IFERROR((VLOOKUP(Q44,#REF!,2,FALSE)),"")</f>
        <v/>
      </c>
      <c r="S44" s="176" t="str">
        <f t="shared" si="22"/>
        <v/>
      </c>
      <c r="T44" s="176">
        <f t="shared" si="32"/>
        <v>0</v>
      </c>
      <c r="U44" s="210" t="e">
        <f>+MID(#REF!,7,1)</f>
        <v>#REF!</v>
      </c>
      <c r="V44" s="210" t="str">
        <f>IFERROR((VLOOKUP(U44,#REF!,2,FALSE)),"")</f>
        <v/>
      </c>
      <c r="W44" s="184" t="str">
        <f t="shared" si="23"/>
        <v/>
      </c>
      <c r="X44" s="184">
        <f t="shared" si="33"/>
        <v>0</v>
      </c>
      <c r="Y44" s="209" t="e">
        <f>+MID(#REF!,7,1)</f>
        <v>#REF!</v>
      </c>
      <c r="Z44" s="209" t="str">
        <f>IFERROR((VLOOKUP(Y44,#REF!,2,FALSE)),"")</f>
        <v/>
      </c>
      <c r="AA44" s="176" t="str">
        <f t="shared" si="24"/>
        <v/>
      </c>
      <c r="AB44" s="176">
        <f t="shared" si="34"/>
        <v>0</v>
      </c>
      <c r="AC44" s="210" t="e">
        <f>+MID(#REF!,7,1)</f>
        <v>#REF!</v>
      </c>
      <c r="AD44" s="210" t="str">
        <f>IFERROR((VLOOKUP(AC44,#REF!,2,FALSE)),"")</f>
        <v/>
      </c>
      <c r="AE44" s="184" t="str">
        <f t="shared" si="25"/>
        <v/>
      </c>
      <c r="AF44" s="184">
        <f t="shared" si="35"/>
        <v>0</v>
      </c>
      <c r="AG44" s="209" t="e">
        <f>+MID(#REF!,7,1)</f>
        <v>#REF!</v>
      </c>
      <c r="AH44" s="209" t="str">
        <f>IFERROR((VLOOKUP(AG44,#REF!,2,FALSE)),"")</f>
        <v/>
      </c>
      <c r="AI44" s="176" t="str">
        <f t="shared" si="26"/>
        <v/>
      </c>
      <c r="AJ44" s="176">
        <f t="shared" si="36"/>
        <v>0</v>
      </c>
      <c r="AL44" s="209" t="s">
        <v>684</v>
      </c>
      <c r="AM44" s="209" t="s">
        <v>642</v>
      </c>
      <c r="AN44" s="209">
        <f>IFERROR(CODE(AL44),"")</f>
        <v>79</v>
      </c>
    </row>
    <row r="45" spans="1:40" ht="13.5" customHeight="1">
      <c r="A45" s="209" t="e">
        <f>+MID(#REF!,8,1)</f>
        <v>#REF!</v>
      </c>
      <c r="B45" s="209" t="str">
        <f>IFERROR((VLOOKUP(A45,#REF!,2,FALSE)),"")</f>
        <v/>
      </c>
      <c r="C45" s="176" t="str">
        <f t="shared" si="27"/>
        <v/>
      </c>
      <c r="D45" s="176">
        <f t="shared" si="28"/>
        <v>0</v>
      </c>
      <c r="E45" s="210" t="e">
        <f>+MID(#REF!,8,1)</f>
        <v>#REF!</v>
      </c>
      <c r="F45" s="210" t="str">
        <f>IFERROR((VLOOKUP(E45,#REF!,2,FALSE)),"")</f>
        <v/>
      </c>
      <c r="G45" s="184" t="str">
        <f t="shared" si="19"/>
        <v/>
      </c>
      <c r="H45" s="184">
        <f t="shared" si="29"/>
        <v>0</v>
      </c>
      <c r="I45" s="209" t="e">
        <f>+MID(#REF!,8,1)</f>
        <v>#REF!</v>
      </c>
      <c r="J45" s="209" t="str">
        <f>IFERROR((VLOOKUP(I45,#REF!,2,FALSE)),"")</f>
        <v/>
      </c>
      <c r="K45" s="176" t="str">
        <f t="shared" si="20"/>
        <v/>
      </c>
      <c r="L45" s="176">
        <f t="shared" si="30"/>
        <v>0</v>
      </c>
      <c r="M45" s="210" t="e">
        <f>+MID(#REF!,8,1)</f>
        <v>#REF!</v>
      </c>
      <c r="N45" s="210" t="str">
        <f>IFERROR((VLOOKUP(M45,#REF!,2,FALSE)),"")</f>
        <v/>
      </c>
      <c r="O45" s="184" t="str">
        <f t="shared" si="21"/>
        <v/>
      </c>
      <c r="P45" s="184">
        <f t="shared" si="31"/>
        <v>0</v>
      </c>
      <c r="Q45" s="209" t="e">
        <f>+MID(#REF!,8,1)</f>
        <v>#REF!</v>
      </c>
      <c r="R45" s="209" t="str">
        <f>IFERROR((VLOOKUP(Q45,#REF!,2,FALSE)),"")</f>
        <v/>
      </c>
      <c r="S45" s="176" t="str">
        <f t="shared" si="22"/>
        <v/>
      </c>
      <c r="T45" s="176">
        <f t="shared" si="32"/>
        <v>0</v>
      </c>
      <c r="U45" s="210" t="e">
        <f>+MID(#REF!,8,1)</f>
        <v>#REF!</v>
      </c>
      <c r="V45" s="210" t="str">
        <f>IFERROR((VLOOKUP(U45,#REF!,2,FALSE)),"")</f>
        <v/>
      </c>
      <c r="W45" s="184" t="str">
        <f t="shared" si="23"/>
        <v/>
      </c>
      <c r="X45" s="184">
        <f t="shared" si="33"/>
        <v>0</v>
      </c>
      <c r="Y45" s="209" t="e">
        <f>+MID(#REF!,8,1)</f>
        <v>#REF!</v>
      </c>
      <c r="Z45" s="209" t="str">
        <f>IFERROR((VLOOKUP(Y45,#REF!,2,FALSE)),"")</f>
        <v/>
      </c>
      <c r="AA45" s="176" t="str">
        <f t="shared" si="24"/>
        <v/>
      </c>
      <c r="AB45" s="176">
        <f t="shared" si="34"/>
        <v>0</v>
      </c>
      <c r="AC45" s="210" t="e">
        <f>+MID(#REF!,8,1)</f>
        <v>#REF!</v>
      </c>
      <c r="AD45" s="210" t="str">
        <f>IFERROR((VLOOKUP(AC45,#REF!,2,FALSE)),"")</f>
        <v/>
      </c>
      <c r="AE45" s="184" t="str">
        <f t="shared" si="25"/>
        <v/>
      </c>
      <c r="AF45" s="184">
        <f t="shared" si="35"/>
        <v>0</v>
      </c>
      <c r="AG45" s="209" t="e">
        <f>+MID(#REF!,8,1)</f>
        <v>#REF!</v>
      </c>
      <c r="AH45" s="209" t="str">
        <f>IFERROR((VLOOKUP(AG45,#REF!,2,FALSE)),"")</f>
        <v/>
      </c>
      <c r="AI45" s="176" t="str">
        <f t="shared" si="26"/>
        <v/>
      </c>
      <c r="AJ45" s="176">
        <f t="shared" si="36"/>
        <v>0</v>
      </c>
      <c r="AL45" s="209" t="s">
        <v>685</v>
      </c>
      <c r="AM45" s="209" t="s">
        <v>644</v>
      </c>
      <c r="AN45" s="209">
        <f t="shared" ref="AN45:AN64" si="37">IFERROR(CODE(AL45),"")</f>
        <v>80</v>
      </c>
    </row>
    <row r="46" spans="1:40" ht="13.5" customHeight="1">
      <c r="A46" s="209" t="e">
        <f>+MID(#REF!,9,1)</f>
        <v>#REF!</v>
      </c>
      <c r="B46" s="209" t="str">
        <f>IFERROR((VLOOKUP(A46,#REF!,2,FALSE)),"")</f>
        <v/>
      </c>
      <c r="C46" s="176" t="str">
        <f t="shared" si="27"/>
        <v/>
      </c>
      <c r="D46" s="176">
        <f t="shared" si="28"/>
        <v>0</v>
      </c>
      <c r="E46" s="210" t="e">
        <f>+MID(#REF!,9,1)</f>
        <v>#REF!</v>
      </c>
      <c r="F46" s="210" t="str">
        <f>IFERROR((VLOOKUP(E46,#REF!,2,FALSE)),"")</f>
        <v/>
      </c>
      <c r="G46" s="184" t="str">
        <f t="shared" si="19"/>
        <v/>
      </c>
      <c r="H46" s="184">
        <f t="shared" si="29"/>
        <v>0</v>
      </c>
      <c r="I46" s="209" t="e">
        <f>+MID(#REF!,9,1)</f>
        <v>#REF!</v>
      </c>
      <c r="J46" s="209" t="str">
        <f>IFERROR((VLOOKUP(I46,#REF!,2,FALSE)),"")</f>
        <v/>
      </c>
      <c r="K46" s="176" t="str">
        <f t="shared" si="20"/>
        <v/>
      </c>
      <c r="L46" s="176">
        <f t="shared" si="30"/>
        <v>0</v>
      </c>
      <c r="M46" s="210" t="e">
        <f>+MID(#REF!,9,1)</f>
        <v>#REF!</v>
      </c>
      <c r="N46" s="210" t="str">
        <f>IFERROR((VLOOKUP(M46,#REF!,2,FALSE)),"")</f>
        <v/>
      </c>
      <c r="O46" s="184" t="str">
        <f t="shared" si="21"/>
        <v/>
      </c>
      <c r="P46" s="184">
        <f t="shared" si="31"/>
        <v>0</v>
      </c>
      <c r="Q46" s="209" t="e">
        <f>+MID(#REF!,9,1)</f>
        <v>#REF!</v>
      </c>
      <c r="R46" s="209" t="str">
        <f>IFERROR((VLOOKUP(Q46,#REF!,2,FALSE)),"")</f>
        <v/>
      </c>
      <c r="S46" s="176" t="str">
        <f t="shared" si="22"/>
        <v/>
      </c>
      <c r="T46" s="176">
        <f t="shared" si="32"/>
        <v>0</v>
      </c>
      <c r="U46" s="210" t="e">
        <f>+MID(#REF!,9,1)</f>
        <v>#REF!</v>
      </c>
      <c r="V46" s="210" t="str">
        <f>IFERROR((VLOOKUP(U46,#REF!,2,FALSE)),"")</f>
        <v/>
      </c>
      <c r="W46" s="184" t="str">
        <f t="shared" si="23"/>
        <v/>
      </c>
      <c r="X46" s="184">
        <f t="shared" si="33"/>
        <v>0</v>
      </c>
      <c r="Y46" s="209" t="e">
        <f>+MID(#REF!,9,1)</f>
        <v>#REF!</v>
      </c>
      <c r="Z46" s="209" t="str">
        <f>IFERROR((VLOOKUP(Y46,#REF!,2,FALSE)),"")</f>
        <v/>
      </c>
      <c r="AA46" s="176" t="str">
        <f t="shared" si="24"/>
        <v/>
      </c>
      <c r="AB46" s="176">
        <f t="shared" si="34"/>
        <v>0</v>
      </c>
      <c r="AC46" s="210" t="e">
        <f>+MID(#REF!,9,1)</f>
        <v>#REF!</v>
      </c>
      <c r="AD46" s="210" t="str">
        <f>IFERROR((VLOOKUP(AC46,#REF!,2,FALSE)),"")</f>
        <v/>
      </c>
      <c r="AE46" s="184" t="str">
        <f t="shared" si="25"/>
        <v/>
      </c>
      <c r="AF46" s="184">
        <f t="shared" si="35"/>
        <v>0</v>
      </c>
      <c r="AG46" s="209" t="e">
        <f>+MID(#REF!,9,1)</f>
        <v>#REF!</v>
      </c>
      <c r="AH46" s="209" t="str">
        <f>IFERROR((VLOOKUP(AG46,#REF!,2,FALSE)),"")</f>
        <v/>
      </c>
      <c r="AI46" s="176" t="str">
        <f t="shared" si="26"/>
        <v/>
      </c>
      <c r="AJ46" s="176">
        <f t="shared" si="36"/>
        <v>0</v>
      </c>
      <c r="AL46" s="209" t="s">
        <v>686</v>
      </c>
      <c r="AM46" s="209" t="s">
        <v>646</v>
      </c>
      <c r="AN46" s="209">
        <f t="shared" si="37"/>
        <v>81</v>
      </c>
    </row>
    <row r="47" spans="1:40" ht="13.5" customHeight="1">
      <c r="A47" s="209" t="e">
        <f>+MID(#REF!,10,1)</f>
        <v>#REF!</v>
      </c>
      <c r="B47" s="209" t="str">
        <f>IFERROR((VLOOKUP(A47,#REF!,2,FALSE)),"")</f>
        <v/>
      </c>
      <c r="C47" s="176" t="str">
        <f t="shared" si="27"/>
        <v/>
      </c>
      <c r="D47" s="176">
        <f t="shared" si="28"/>
        <v>0</v>
      </c>
      <c r="E47" s="210" t="e">
        <f>+MID(#REF!,10,1)</f>
        <v>#REF!</v>
      </c>
      <c r="F47" s="210" t="str">
        <f>IFERROR((VLOOKUP(E47,#REF!,2,FALSE)),"")</f>
        <v/>
      </c>
      <c r="G47" s="184" t="str">
        <f t="shared" si="19"/>
        <v/>
      </c>
      <c r="H47" s="184">
        <f t="shared" si="29"/>
        <v>0</v>
      </c>
      <c r="I47" s="209" t="e">
        <f>+MID(#REF!,10,1)</f>
        <v>#REF!</v>
      </c>
      <c r="J47" s="209" t="str">
        <f>IFERROR((VLOOKUP(I47,#REF!,2,FALSE)),"")</f>
        <v/>
      </c>
      <c r="K47" s="176" t="str">
        <f t="shared" si="20"/>
        <v/>
      </c>
      <c r="L47" s="176">
        <f t="shared" si="30"/>
        <v>0</v>
      </c>
      <c r="M47" s="210" t="e">
        <f>+MID(#REF!,10,1)</f>
        <v>#REF!</v>
      </c>
      <c r="N47" s="210" t="str">
        <f>IFERROR((VLOOKUP(M47,#REF!,2,FALSE)),"")</f>
        <v/>
      </c>
      <c r="O47" s="184" t="str">
        <f t="shared" si="21"/>
        <v/>
      </c>
      <c r="P47" s="184">
        <f t="shared" si="31"/>
        <v>0</v>
      </c>
      <c r="Q47" s="209" t="e">
        <f>+MID(#REF!,10,1)</f>
        <v>#REF!</v>
      </c>
      <c r="R47" s="209" t="str">
        <f>IFERROR((VLOOKUP(Q47,#REF!,2,FALSE)),"")</f>
        <v/>
      </c>
      <c r="S47" s="176" t="str">
        <f t="shared" si="22"/>
        <v/>
      </c>
      <c r="T47" s="176">
        <f t="shared" si="32"/>
        <v>0</v>
      </c>
      <c r="U47" s="210" t="e">
        <f>+MID(#REF!,10,1)</f>
        <v>#REF!</v>
      </c>
      <c r="V47" s="210" t="str">
        <f>IFERROR((VLOOKUP(U47,#REF!,2,FALSE)),"")</f>
        <v/>
      </c>
      <c r="W47" s="184" t="str">
        <f t="shared" si="23"/>
        <v/>
      </c>
      <c r="X47" s="184">
        <f t="shared" si="33"/>
        <v>0</v>
      </c>
      <c r="Y47" s="209" t="e">
        <f>+MID(#REF!,10,1)</f>
        <v>#REF!</v>
      </c>
      <c r="Z47" s="209" t="str">
        <f>IFERROR((VLOOKUP(Y47,#REF!,2,FALSE)),"")</f>
        <v/>
      </c>
      <c r="AA47" s="176" t="str">
        <f t="shared" si="24"/>
        <v/>
      </c>
      <c r="AB47" s="176">
        <f t="shared" si="34"/>
        <v>0</v>
      </c>
      <c r="AC47" s="210" t="e">
        <f>+MID(#REF!,10,1)</f>
        <v>#REF!</v>
      </c>
      <c r="AD47" s="210" t="str">
        <f>IFERROR((VLOOKUP(AC47,#REF!,2,FALSE)),"")</f>
        <v/>
      </c>
      <c r="AE47" s="184" t="str">
        <f t="shared" si="25"/>
        <v/>
      </c>
      <c r="AF47" s="184">
        <f t="shared" si="35"/>
        <v>0</v>
      </c>
      <c r="AG47" s="209" t="e">
        <f>+MID(#REF!,10,1)</f>
        <v>#REF!</v>
      </c>
      <c r="AH47" s="209" t="str">
        <f>IFERROR((VLOOKUP(AG47,#REF!,2,FALSE)),"")</f>
        <v/>
      </c>
      <c r="AI47" s="176" t="str">
        <f t="shared" si="26"/>
        <v/>
      </c>
      <c r="AJ47" s="176">
        <f t="shared" si="36"/>
        <v>0</v>
      </c>
      <c r="AL47" s="209" t="s">
        <v>687</v>
      </c>
      <c r="AM47" s="209" t="s">
        <v>648</v>
      </c>
      <c r="AN47" s="209">
        <f t="shared" si="37"/>
        <v>82</v>
      </c>
    </row>
    <row r="48" spans="1:40" ht="13.5" customHeight="1">
      <c r="A48" s="209" t="e">
        <f>+MID(#REF!,11,1)</f>
        <v>#REF!</v>
      </c>
      <c r="B48" s="209" t="str">
        <f>IFERROR((VLOOKUP(A48,#REF!,2,FALSE)),"")</f>
        <v/>
      </c>
      <c r="C48" s="176" t="str">
        <f t="shared" si="27"/>
        <v/>
      </c>
      <c r="D48" s="176">
        <f t="shared" si="28"/>
        <v>0</v>
      </c>
      <c r="E48" s="210" t="e">
        <f>+MID(#REF!,11,1)</f>
        <v>#REF!</v>
      </c>
      <c r="F48" s="210" t="str">
        <f>IFERROR((VLOOKUP(E48,#REF!,2,FALSE)),"")</f>
        <v/>
      </c>
      <c r="G48" s="184" t="str">
        <f t="shared" si="19"/>
        <v/>
      </c>
      <c r="H48" s="184">
        <f t="shared" si="29"/>
        <v>0</v>
      </c>
      <c r="I48" s="209" t="e">
        <f>+MID(#REF!,11,1)</f>
        <v>#REF!</v>
      </c>
      <c r="J48" s="209" t="str">
        <f>IFERROR((VLOOKUP(I48,#REF!,2,FALSE)),"")</f>
        <v/>
      </c>
      <c r="K48" s="176" t="str">
        <f t="shared" si="20"/>
        <v/>
      </c>
      <c r="L48" s="176">
        <f t="shared" si="30"/>
        <v>0</v>
      </c>
      <c r="M48" s="210" t="e">
        <f>+MID(#REF!,11,1)</f>
        <v>#REF!</v>
      </c>
      <c r="N48" s="210" t="str">
        <f>IFERROR((VLOOKUP(M48,#REF!,2,FALSE)),"")</f>
        <v/>
      </c>
      <c r="O48" s="184" t="str">
        <f t="shared" si="21"/>
        <v/>
      </c>
      <c r="P48" s="184">
        <f t="shared" si="31"/>
        <v>0</v>
      </c>
      <c r="Q48" s="209" t="e">
        <f>+MID(#REF!,11,1)</f>
        <v>#REF!</v>
      </c>
      <c r="R48" s="209" t="str">
        <f>IFERROR((VLOOKUP(Q48,#REF!,2,FALSE)),"")</f>
        <v/>
      </c>
      <c r="S48" s="176" t="str">
        <f t="shared" si="22"/>
        <v/>
      </c>
      <c r="T48" s="176">
        <f t="shared" si="32"/>
        <v>0</v>
      </c>
      <c r="U48" s="210" t="e">
        <f>+MID(#REF!,11,1)</f>
        <v>#REF!</v>
      </c>
      <c r="V48" s="210" t="str">
        <f>IFERROR((VLOOKUP(U48,#REF!,2,FALSE)),"")</f>
        <v/>
      </c>
      <c r="W48" s="184" t="str">
        <f t="shared" si="23"/>
        <v/>
      </c>
      <c r="X48" s="184">
        <f t="shared" si="33"/>
        <v>0</v>
      </c>
      <c r="Y48" s="209" t="e">
        <f>+MID(#REF!,11,1)</f>
        <v>#REF!</v>
      </c>
      <c r="Z48" s="209" t="str">
        <f>IFERROR((VLOOKUP(Y48,#REF!,2,FALSE)),"")</f>
        <v/>
      </c>
      <c r="AA48" s="176" t="str">
        <f t="shared" si="24"/>
        <v/>
      </c>
      <c r="AB48" s="176">
        <f t="shared" si="34"/>
        <v>0</v>
      </c>
      <c r="AC48" s="210" t="e">
        <f>+MID(#REF!,11,1)</f>
        <v>#REF!</v>
      </c>
      <c r="AD48" s="210" t="str">
        <f>IFERROR((VLOOKUP(AC48,#REF!,2,FALSE)),"")</f>
        <v/>
      </c>
      <c r="AE48" s="184" t="str">
        <f t="shared" si="25"/>
        <v/>
      </c>
      <c r="AF48" s="184">
        <f t="shared" si="35"/>
        <v>0</v>
      </c>
      <c r="AG48" s="209" t="e">
        <f>+MID(#REF!,11,1)</f>
        <v>#REF!</v>
      </c>
      <c r="AH48" s="209" t="str">
        <f>IFERROR((VLOOKUP(AG48,#REF!,2,FALSE)),"")</f>
        <v/>
      </c>
      <c r="AI48" s="176" t="str">
        <f t="shared" si="26"/>
        <v/>
      </c>
      <c r="AJ48" s="176">
        <f t="shared" si="36"/>
        <v>0</v>
      </c>
      <c r="AL48" s="209" t="s">
        <v>688</v>
      </c>
      <c r="AM48" s="209" t="s">
        <v>650</v>
      </c>
      <c r="AN48" s="209">
        <f t="shared" si="37"/>
        <v>83</v>
      </c>
    </row>
    <row r="49" spans="1:40" ht="13.5" customHeight="1">
      <c r="A49" s="209" t="e">
        <f>+MID(#REF!,12,1)</f>
        <v>#REF!</v>
      </c>
      <c r="B49" s="209" t="str">
        <f>IFERROR((VLOOKUP(A49,#REF!,2,FALSE)),"")</f>
        <v/>
      </c>
      <c r="C49" s="176" t="str">
        <f t="shared" si="27"/>
        <v/>
      </c>
      <c r="D49" s="176">
        <f t="shared" si="28"/>
        <v>0</v>
      </c>
      <c r="E49" s="210" t="e">
        <f>+MID(#REF!,12,1)</f>
        <v>#REF!</v>
      </c>
      <c r="F49" s="210" t="str">
        <f>IFERROR((VLOOKUP(E49,#REF!,2,FALSE)),"")</f>
        <v/>
      </c>
      <c r="G49" s="184" t="str">
        <f t="shared" si="19"/>
        <v/>
      </c>
      <c r="H49" s="184">
        <f t="shared" si="29"/>
        <v>0</v>
      </c>
      <c r="I49" s="209" t="e">
        <f>+MID(#REF!,12,1)</f>
        <v>#REF!</v>
      </c>
      <c r="J49" s="209" t="str">
        <f>IFERROR((VLOOKUP(I49,#REF!,2,FALSE)),"")</f>
        <v/>
      </c>
      <c r="K49" s="176" t="str">
        <f t="shared" si="20"/>
        <v/>
      </c>
      <c r="L49" s="176">
        <f t="shared" si="30"/>
        <v>0</v>
      </c>
      <c r="M49" s="210" t="e">
        <f>+MID(#REF!,12,1)</f>
        <v>#REF!</v>
      </c>
      <c r="N49" s="210" t="str">
        <f>IFERROR((VLOOKUP(M49,#REF!,2,FALSE)),"")</f>
        <v/>
      </c>
      <c r="O49" s="184" t="str">
        <f t="shared" si="21"/>
        <v/>
      </c>
      <c r="P49" s="184">
        <f t="shared" si="31"/>
        <v>0</v>
      </c>
      <c r="Q49" s="209" t="e">
        <f>+MID(#REF!,12,1)</f>
        <v>#REF!</v>
      </c>
      <c r="R49" s="209" t="str">
        <f>IFERROR((VLOOKUP(Q49,#REF!,2,FALSE)),"")</f>
        <v/>
      </c>
      <c r="S49" s="176" t="str">
        <f t="shared" si="22"/>
        <v/>
      </c>
      <c r="T49" s="176">
        <f t="shared" si="32"/>
        <v>0</v>
      </c>
      <c r="U49" s="210" t="e">
        <f>+MID(#REF!,12,1)</f>
        <v>#REF!</v>
      </c>
      <c r="V49" s="210" t="str">
        <f>IFERROR((VLOOKUP(U49,#REF!,2,FALSE)),"")</f>
        <v/>
      </c>
      <c r="W49" s="184" t="str">
        <f t="shared" si="23"/>
        <v/>
      </c>
      <c r="X49" s="184">
        <f t="shared" si="33"/>
        <v>0</v>
      </c>
      <c r="Y49" s="209" t="e">
        <f>+MID(#REF!,12,1)</f>
        <v>#REF!</v>
      </c>
      <c r="Z49" s="209" t="str">
        <f>IFERROR((VLOOKUP(Y49,#REF!,2,FALSE)),"")</f>
        <v/>
      </c>
      <c r="AA49" s="176" t="str">
        <f t="shared" si="24"/>
        <v/>
      </c>
      <c r="AB49" s="176">
        <f t="shared" si="34"/>
        <v>0</v>
      </c>
      <c r="AC49" s="210" t="e">
        <f>+MID(#REF!,12,1)</f>
        <v>#REF!</v>
      </c>
      <c r="AD49" s="210" t="str">
        <f>IFERROR((VLOOKUP(AC49,#REF!,2,FALSE)),"")</f>
        <v/>
      </c>
      <c r="AE49" s="184" t="str">
        <f t="shared" si="25"/>
        <v/>
      </c>
      <c r="AF49" s="184">
        <f t="shared" si="35"/>
        <v>0</v>
      </c>
      <c r="AG49" s="209" t="e">
        <f>+MID(#REF!,12,1)</f>
        <v>#REF!</v>
      </c>
      <c r="AH49" s="209" t="str">
        <f>IFERROR((VLOOKUP(AG49,#REF!,2,FALSE)),"")</f>
        <v/>
      </c>
      <c r="AI49" s="176" t="str">
        <f t="shared" si="26"/>
        <v/>
      </c>
      <c r="AJ49" s="176">
        <f t="shared" si="36"/>
        <v>0</v>
      </c>
      <c r="AL49" s="209" t="s">
        <v>689</v>
      </c>
      <c r="AM49" s="209" t="s">
        <v>652</v>
      </c>
      <c r="AN49" s="209">
        <f t="shared" si="37"/>
        <v>84</v>
      </c>
    </row>
    <row r="50" spans="1:40" ht="13.5" customHeight="1">
      <c r="A50" s="209" t="e">
        <f>+MID(#REF!,13,1)</f>
        <v>#REF!</v>
      </c>
      <c r="B50" s="209" t="str">
        <f>IFERROR((VLOOKUP(A50,#REF!,2,FALSE)),"")</f>
        <v/>
      </c>
      <c r="C50" s="176" t="str">
        <f t="shared" si="27"/>
        <v/>
      </c>
      <c r="D50" s="176">
        <f t="shared" si="28"/>
        <v>0</v>
      </c>
      <c r="E50" s="210" t="e">
        <f>+MID(#REF!,13,1)</f>
        <v>#REF!</v>
      </c>
      <c r="F50" s="210" t="str">
        <f>IFERROR((VLOOKUP(E50,#REF!,2,FALSE)),"")</f>
        <v/>
      </c>
      <c r="G50" s="184" t="str">
        <f t="shared" si="19"/>
        <v/>
      </c>
      <c r="H50" s="184">
        <f t="shared" si="29"/>
        <v>0</v>
      </c>
      <c r="I50" s="209" t="e">
        <f>+MID(#REF!,13,1)</f>
        <v>#REF!</v>
      </c>
      <c r="J50" s="209" t="str">
        <f>IFERROR((VLOOKUP(I50,#REF!,2,FALSE)),"")</f>
        <v/>
      </c>
      <c r="K50" s="176" t="str">
        <f t="shared" si="20"/>
        <v/>
      </c>
      <c r="L50" s="176">
        <f t="shared" si="30"/>
        <v>0</v>
      </c>
      <c r="M50" s="210" t="e">
        <f>+MID(#REF!,13,1)</f>
        <v>#REF!</v>
      </c>
      <c r="N50" s="210" t="str">
        <f>IFERROR((VLOOKUP(M50,#REF!,2,FALSE)),"")</f>
        <v/>
      </c>
      <c r="O50" s="184" t="str">
        <f t="shared" si="21"/>
        <v/>
      </c>
      <c r="P50" s="184">
        <f t="shared" si="31"/>
        <v>0</v>
      </c>
      <c r="Q50" s="209" t="e">
        <f>+MID(#REF!,13,1)</f>
        <v>#REF!</v>
      </c>
      <c r="R50" s="209" t="str">
        <f>IFERROR((VLOOKUP(Q50,#REF!,2,FALSE)),"")</f>
        <v/>
      </c>
      <c r="S50" s="176" t="str">
        <f t="shared" si="22"/>
        <v/>
      </c>
      <c r="T50" s="176">
        <f t="shared" si="32"/>
        <v>0</v>
      </c>
      <c r="U50" s="210" t="e">
        <f>+MID(#REF!,13,1)</f>
        <v>#REF!</v>
      </c>
      <c r="V50" s="210" t="str">
        <f>IFERROR((VLOOKUP(U50,#REF!,2,FALSE)),"")</f>
        <v/>
      </c>
      <c r="W50" s="184" t="str">
        <f t="shared" si="23"/>
        <v/>
      </c>
      <c r="X50" s="184">
        <f t="shared" si="33"/>
        <v>0</v>
      </c>
      <c r="Y50" s="209" t="e">
        <f>+MID(#REF!,13,1)</f>
        <v>#REF!</v>
      </c>
      <c r="Z50" s="209" t="str">
        <f>IFERROR((VLOOKUP(Y50,#REF!,2,FALSE)),"")</f>
        <v/>
      </c>
      <c r="AA50" s="176" t="str">
        <f t="shared" si="24"/>
        <v/>
      </c>
      <c r="AB50" s="176">
        <f t="shared" si="34"/>
        <v>0</v>
      </c>
      <c r="AC50" s="210" t="e">
        <f>+MID(#REF!,13,1)</f>
        <v>#REF!</v>
      </c>
      <c r="AD50" s="210" t="str">
        <f>IFERROR((VLOOKUP(AC50,#REF!,2,FALSE)),"")</f>
        <v/>
      </c>
      <c r="AE50" s="184" t="str">
        <f t="shared" si="25"/>
        <v/>
      </c>
      <c r="AF50" s="184">
        <f t="shared" si="35"/>
        <v>0</v>
      </c>
      <c r="AG50" s="209" t="e">
        <f>+MID(#REF!,13,1)</f>
        <v>#REF!</v>
      </c>
      <c r="AH50" s="209" t="str">
        <f>IFERROR((VLOOKUP(AG50,#REF!,2,FALSE)),"")</f>
        <v/>
      </c>
      <c r="AI50" s="176" t="str">
        <f t="shared" si="26"/>
        <v/>
      </c>
      <c r="AJ50" s="176">
        <f t="shared" si="36"/>
        <v>0</v>
      </c>
      <c r="AL50" s="209" t="s">
        <v>690</v>
      </c>
      <c r="AM50" s="209" t="s">
        <v>654</v>
      </c>
      <c r="AN50" s="209">
        <f t="shared" si="37"/>
        <v>85</v>
      </c>
    </row>
    <row r="51" spans="1:40" ht="13.5" customHeight="1">
      <c r="A51" s="209" t="e">
        <f>+MID(#REF!,14,1)</f>
        <v>#REF!</v>
      </c>
      <c r="B51" s="209" t="str">
        <f>IFERROR((VLOOKUP(A51,#REF!,2,FALSE)),"")</f>
        <v/>
      </c>
      <c r="C51" s="176" t="str">
        <f t="shared" si="27"/>
        <v/>
      </c>
      <c r="D51" s="176">
        <f t="shared" si="28"/>
        <v>0</v>
      </c>
      <c r="E51" s="210" t="e">
        <f>+MID(#REF!,14,1)</f>
        <v>#REF!</v>
      </c>
      <c r="F51" s="210" t="str">
        <f>IFERROR((VLOOKUP(E51,#REF!,2,FALSE)),"")</f>
        <v/>
      </c>
      <c r="G51" s="184" t="str">
        <f t="shared" si="19"/>
        <v/>
      </c>
      <c r="H51" s="184">
        <f t="shared" si="29"/>
        <v>0</v>
      </c>
      <c r="I51" s="209" t="e">
        <f>+MID(#REF!,14,1)</f>
        <v>#REF!</v>
      </c>
      <c r="J51" s="209" t="str">
        <f>IFERROR((VLOOKUP(I51,#REF!,2,FALSE)),"")</f>
        <v/>
      </c>
      <c r="K51" s="176" t="str">
        <f t="shared" si="20"/>
        <v/>
      </c>
      <c r="L51" s="176">
        <f t="shared" si="30"/>
        <v>0</v>
      </c>
      <c r="M51" s="210" t="e">
        <f>+MID(#REF!,14,1)</f>
        <v>#REF!</v>
      </c>
      <c r="N51" s="210" t="str">
        <f>IFERROR((VLOOKUP(M51,#REF!,2,FALSE)),"")</f>
        <v/>
      </c>
      <c r="O51" s="184" t="str">
        <f t="shared" si="21"/>
        <v/>
      </c>
      <c r="P51" s="184">
        <f t="shared" si="31"/>
        <v>0</v>
      </c>
      <c r="Q51" s="209" t="e">
        <f>+MID(#REF!,14,1)</f>
        <v>#REF!</v>
      </c>
      <c r="R51" s="209" t="str">
        <f>IFERROR((VLOOKUP(Q51,#REF!,2,FALSE)),"")</f>
        <v/>
      </c>
      <c r="S51" s="176" t="str">
        <f t="shared" si="22"/>
        <v/>
      </c>
      <c r="T51" s="176">
        <f t="shared" si="32"/>
        <v>0</v>
      </c>
      <c r="U51" s="210" t="e">
        <f>+MID(#REF!,14,1)</f>
        <v>#REF!</v>
      </c>
      <c r="V51" s="210" t="str">
        <f>IFERROR((VLOOKUP(U51,#REF!,2,FALSE)),"")</f>
        <v/>
      </c>
      <c r="W51" s="184" t="str">
        <f t="shared" si="23"/>
        <v/>
      </c>
      <c r="X51" s="184">
        <f t="shared" si="33"/>
        <v>0</v>
      </c>
      <c r="Y51" s="209" t="e">
        <f>+MID(#REF!,14,1)</f>
        <v>#REF!</v>
      </c>
      <c r="Z51" s="209" t="str">
        <f>IFERROR((VLOOKUP(Y51,#REF!,2,FALSE)),"")</f>
        <v/>
      </c>
      <c r="AA51" s="176" t="str">
        <f t="shared" si="24"/>
        <v/>
      </c>
      <c r="AB51" s="176">
        <f t="shared" si="34"/>
        <v>0</v>
      </c>
      <c r="AC51" s="210" t="e">
        <f>+MID(#REF!,14,1)</f>
        <v>#REF!</v>
      </c>
      <c r="AD51" s="210" t="str">
        <f>IFERROR((VLOOKUP(AC51,#REF!,2,FALSE)),"")</f>
        <v/>
      </c>
      <c r="AE51" s="184" t="str">
        <f t="shared" si="25"/>
        <v/>
      </c>
      <c r="AF51" s="184">
        <f t="shared" si="35"/>
        <v>0</v>
      </c>
      <c r="AG51" s="209" t="e">
        <f>+MID(#REF!,14,1)</f>
        <v>#REF!</v>
      </c>
      <c r="AH51" s="209" t="str">
        <f>IFERROR((VLOOKUP(AG51,#REF!,2,FALSE)),"")</f>
        <v/>
      </c>
      <c r="AI51" s="176" t="str">
        <f t="shared" si="26"/>
        <v/>
      </c>
      <c r="AJ51" s="176">
        <f t="shared" si="36"/>
        <v>0</v>
      </c>
      <c r="AL51" s="209" t="s">
        <v>691</v>
      </c>
      <c r="AM51" s="209" t="s">
        <v>656</v>
      </c>
      <c r="AN51" s="209">
        <f t="shared" si="37"/>
        <v>86</v>
      </c>
    </row>
    <row r="52" spans="1:40" ht="13.5" customHeight="1">
      <c r="A52" s="209" t="e">
        <f>+MID(#REF!,15,1)</f>
        <v>#REF!</v>
      </c>
      <c r="B52" s="209" t="str">
        <f>IFERROR((VLOOKUP(A52,#REF!,2,FALSE)),"")</f>
        <v/>
      </c>
      <c r="C52" s="176" t="str">
        <f t="shared" si="27"/>
        <v/>
      </c>
      <c r="D52" s="176">
        <f t="shared" si="28"/>
        <v>0</v>
      </c>
      <c r="E52" s="210" t="e">
        <f>+MID(#REF!,15,1)</f>
        <v>#REF!</v>
      </c>
      <c r="F52" s="210" t="str">
        <f>IFERROR((VLOOKUP(E52,#REF!,2,FALSE)),"")</f>
        <v/>
      </c>
      <c r="G52" s="184" t="str">
        <f t="shared" si="19"/>
        <v/>
      </c>
      <c r="H52" s="184">
        <f t="shared" si="29"/>
        <v>0</v>
      </c>
      <c r="I52" s="209" t="e">
        <f>+MID(#REF!,15,1)</f>
        <v>#REF!</v>
      </c>
      <c r="J52" s="209" t="str">
        <f>IFERROR((VLOOKUP(I52,#REF!,2,FALSE)),"")</f>
        <v/>
      </c>
      <c r="K52" s="176" t="str">
        <f t="shared" si="20"/>
        <v/>
      </c>
      <c r="L52" s="176">
        <f t="shared" si="30"/>
        <v>0</v>
      </c>
      <c r="M52" s="210" t="e">
        <f>+MID(#REF!,15,1)</f>
        <v>#REF!</v>
      </c>
      <c r="N52" s="210" t="str">
        <f>IFERROR((VLOOKUP(M52,#REF!,2,FALSE)),"")</f>
        <v/>
      </c>
      <c r="O52" s="184" t="str">
        <f t="shared" si="21"/>
        <v/>
      </c>
      <c r="P52" s="184">
        <f t="shared" si="31"/>
        <v>0</v>
      </c>
      <c r="Q52" s="209" t="e">
        <f>+MID(#REF!,15,1)</f>
        <v>#REF!</v>
      </c>
      <c r="R52" s="209" t="str">
        <f>IFERROR((VLOOKUP(Q52,#REF!,2,FALSE)),"")</f>
        <v/>
      </c>
      <c r="S52" s="176" t="str">
        <f t="shared" si="22"/>
        <v/>
      </c>
      <c r="T52" s="176">
        <f t="shared" si="32"/>
        <v>0</v>
      </c>
      <c r="U52" s="210" t="e">
        <f>+MID(#REF!,15,1)</f>
        <v>#REF!</v>
      </c>
      <c r="V52" s="210" t="str">
        <f>IFERROR((VLOOKUP(U52,#REF!,2,FALSE)),"")</f>
        <v/>
      </c>
      <c r="W52" s="184" t="str">
        <f t="shared" si="23"/>
        <v/>
      </c>
      <c r="X52" s="184">
        <f t="shared" si="33"/>
        <v>0</v>
      </c>
      <c r="Y52" s="209" t="e">
        <f>+MID(#REF!,15,1)</f>
        <v>#REF!</v>
      </c>
      <c r="Z52" s="209" t="str">
        <f>IFERROR((VLOOKUP(Y52,#REF!,2,FALSE)),"")</f>
        <v/>
      </c>
      <c r="AA52" s="176" t="str">
        <f t="shared" si="24"/>
        <v/>
      </c>
      <c r="AB52" s="176">
        <f t="shared" si="34"/>
        <v>0</v>
      </c>
      <c r="AC52" s="210" t="e">
        <f>+MID(#REF!,15,1)</f>
        <v>#REF!</v>
      </c>
      <c r="AD52" s="210" t="str">
        <f>IFERROR((VLOOKUP(AC52,#REF!,2,FALSE)),"")</f>
        <v/>
      </c>
      <c r="AE52" s="184" t="str">
        <f t="shared" si="25"/>
        <v/>
      </c>
      <c r="AF52" s="184">
        <f t="shared" si="35"/>
        <v>0</v>
      </c>
      <c r="AG52" s="209" t="e">
        <f>+MID(#REF!,15,1)</f>
        <v>#REF!</v>
      </c>
      <c r="AH52" s="209" t="str">
        <f>IFERROR((VLOOKUP(AG52,#REF!,2,FALSE)),"")</f>
        <v/>
      </c>
      <c r="AI52" s="176" t="str">
        <f t="shared" si="26"/>
        <v/>
      </c>
      <c r="AJ52" s="176">
        <f t="shared" si="36"/>
        <v>0</v>
      </c>
      <c r="AL52" s="209" t="s">
        <v>692</v>
      </c>
      <c r="AM52" s="209" t="s">
        <v>658</v>
      </c>
      <c r="AN52" s="209">
        <f t="shared" si="37"/>
        <v>87</v>
      </c>
    </row>
    <row r="53" spans="1:40" ht="13.5" customHeight="1">
      <c r="A53" s="209" t="e">
        <f>+MID(#REF!,16,1)</f>
        <v>#REF!</v>
      </c>
      <c r="B53" s="209" t="str">
        <f>IFERROR((VLOOKUP(A53,#REF!,2,FALSE)),"")</f>
        <v/>
      </c>
      <c r="C53" s="176" t="str">
        <f t="shared" si="27"/>
        <v/>
      </c>
      <c r="D53" s="176">
        <f t="shared" si="28"/>
        <v>0</v>
      </c>
      <c r="E53" s="210" t="e">
        <f>+MID(#REF!,16,1)</f>
        <v>#REF!</v>
      </c>
      <c r="F53" s="210" t="str">
        <f>IFERROR((VLOOKUP(E53,#REF!,2,FALSE)),"")</f>
        <v/>
      </c>
      <c r="G53" s="184" t="str">
        <f t="shared" si="19"/>
        <v/>
      </c>
      <c r="H53" s="184">
        <f t="shared" si="29"/>
        <v>0</v>
      </c>
      <c r="I53" s="209" t="e">
        <f>+MID(#REF!,16,1)</f>
        <v>#REF!</v>
      </c>
      <c r="J53" s="209" t="str">
        <f>IFERROR((VLOOKUP(I53,#REF!,2,FALSE)),"")</f>
        <v/>
      </c>
      <c r="K53" s="176" t="str">
        <f t="shared" si="20"/>
        <v/>
      </c>
      <c r="L53" s="176">
        <f t="shared" si="30"/>
        <v>0</v>
      </c>
      <c r="M53" s="210" t="e">
        <f>+MID(#REF!,16,1)</f>
        <v>#REF!</v>
      </c>
      <c r="N53" s="210" t="str">
        <f>IFERROR((VLOOKUP(M53,#REF!,2,FALSE)),"")</f>
        <v/>
      </c>
      <c r="O53" s="184" t="str">
        <f t="shared" si="21"/>
        <v/>
      </c>
      <c r="P53" s="184">
        <f t="shared" si="31"/>
        <v>0</v>
      </c>
      <c r="Q53" s="209" t="e">
        <f>+MID(#REF!,16,1)</f>
        <v>#REF!</v>
      </c>
      <c r="R53" s="209" t="str">
        <f>IFERROR((VLOOKUP(Q53,#REF!,2,FALSE)),"")</f>
        <v/>
      </c>
      <c r="S53" s="176" t="str">
        <f t="shared" si="22"/>
        <v/>
      </c>
      <c r="T53" s="176">
        <f t="shared" si="32"/>
        <v>0</v>
      </c>
      <c r="U53" s="210" t="e">
        <f>+MID(#REF!,16,1)</f>
        <v>#REF!</v>
      </c>
      <c r="V53" s="210" t="str">
        <f>IFERROR((VLOOKUP(U53,#REF!,2,FALSE)),"")</f>
        <v/>
      </c>
      <c r="W53" s="184" t="str">
        <f t="shared" si="23"/>
        <v/>
      </c>
      <c r="X53" s="184">
        <f t="shared" si="33"/>
        <v>0</v>
      </c>
      <c r="Y53" s="209" t="e">
        <f>+MID(#REF!,16,1)</f>
        <v>#REF!</v>
      </c>
      <c r="Z53" s="209" t="str">
        <f>IFERROR((VLOOKUP(Y53,#REF!,2,FALSE)),"")</f>
        <v/>
      </c>
      <c r="AA53" s="176" t="str">
        <f t="shared" si="24"/>
        <v/>
      </c>
      <c r="AB53" s="176">
        <f t="shared" si="34"/>
        <v>0</v>
      </c>
      <c r="AC53" s="210" t="e">
        <f>+MID(#REF!,16,1)</f>
        <v>#REF!</v>
      </c>
      <c r="AD53" s="210" t="str">
        <f>IFERROR((VLOOKUP(AC53,#REF!,2,FALSE)),"")</f>
        <v/>
      </c>
      <c r="AE53" s="184" t="str">
        <f t="shared" si="25"/>
        <v/>
      </c>
      <c r="AF53" s="184">
        <f t="shared" si="35"/>
        <v>0</v>
      </c>
      <c r="AG53" s="209" t="e">
        <f>+MID(#REF!,16,1)</f>
        <v>#REF!</v>
      </c>
      <c r="AH53" s="209" t="str">
        <f>IFERROR((VLOOKUP(AG53,#REF!,2,FALSE)),"")</f>
        <v/>
      </c>
      <c r="AI53" s="176" t="str">
        <f t="shared" si="26"/>
        <v/>
      </c>
      <c r="AJ53" s="176">
        <f t="shared" si="36"/>
        <v>0</v>
      </c>
      <c r="AL53" s="209" t="s">
        <v>693</v>
      </c>
      <c r="AM53" s="209" t="s">
        <v>660</v>
      </c>
      <c r="AN53" s="209">
        <f t="shared" si="37"/>
        <v>88</v>
      </c>
    </row>
    <row r="54" spans="1:40" ht="13.5" customHeight="1">
      <c r="A54" s="209" t="e">
        <f>+MID(#REF!,17,1)</f>
        <v>#REF!</v>
      </c>
      <c r="B54" s="209" t="str">
        <f>IFERROR((VLOOKUP(A54,#REF!,2,FALSE)),"")</f>
        <v/>
      </c>
      <c r="C54" s="176" t="str">
        <f t="shared" si="27"/>
        <v/>
      </c>
      <c r="D54" s="176">
        <f t="shared" si="28"/>
        <v>0</v>
      </c>
      <c r="E54" s="210" t="e">
        <f>+MID(#REF!,17,1)</f>
        <v>#REF!</v>
      </c>
      <c r="F54" s="210" t="str">
        <f>IFERROR((VLOOKUP(E54,#REF!,2,FALSE)),"")</f>
        <v/>
      </c>
      <c r="G54" s="184" t="str">
        <f t="shared" si="19"/>
        <v/>
      </c>
      <c r="H54" s="184">
        <f t="shared" si="29"/>
        <v>0</v>
      </c>
      <c r="I54" s="209" t="e">
        <f>+MID(#REF!,17,1)</f>
        <v>#REF!</v>
      </c>
      <c r="J54" s="209" t="str">
        <f>IFERROR((VLOOKUP(I54,#REF!,2,FALSE)),"")</f>
        <v/>
      </c>
      <c r="K54" s="176" t="str">
        <f t="shared" si="20"/>
        <v/>
      </c>
      <c r="L54" s="176">
        <f t="shared" si="30"/>
        <v>0</v>
      </c>
      <c r="M54" s="210" t="e">
        <f>+MID(#REF!,17,1)</f>
        <v>#REF!</v>
      </c>
      <c r="N54" s="210" t="str">
        <f>IFERROR((VLOOKUP(M54,#REF!,2,FALSE)),"")</f>
        <v/>
      </c>
      <c r="O54" s="184" t="str">
        <f t="shared" si="21"/>
        <v/>
      </c>
      <c r="P54" s="184">
        <f t="shared" si="31"/>
        <v>0</v>
      </c>
      <c r="Q54" s="209" t="e">
        <f>+MID(#REF!,17,1)</f>
        <v>#REF!</v>
      </c>
      <c r="R54" s="209" t="str">
        <f>IFERROR((VLOOKUP(Q54,#REF!,2,FALSE)),"")</f>
        <v/>
      </c>
      <c r="S54" s="176" t="str">
        <f t="shared" si="22"/>
        <v/>
      </c>
      <c r="T54" s="176">
        <f t="shared" si="32"/>
        <v>0</v>
      </c>
      <c r="U54" s="210" t="e">
        <f>+MID(#REF!,17,1)</f>
        <v>#REF!</v>
      </c>
      <c r="V54" s="210" t="str">
        <f>IFERROR((VLOOKUP(U54,#REF!,2,FALSE)),"")</f>
        <v/>
      </c>
      <c r="W54" s="184" t="str">
        <f t="shared" si="23"/>
        <v/>
      </c>
      <c r="X54" s="184">
        <f t="shared" si="33"/>
        <v>0</v>
      </c>
      <c r="Y54" s="209" t="e">
        <f>+MID(#REF!,17,1)</f>
        <v>#REF!</v>
      </c>
      <c r="Z54" s="209" t="str">
        <f>IFERROR((VLOOKUP(Y54,#REF!,2,FALSE)),"")</f>
        <v/>
      </c>
      <c r="AA54" s="176" t="str">
        <f t="shared" si="24"/>
        <v/>
      </c>
      <c r="AB54" s="176">
        <f t="shared" si="34"/>
        <v>0</v>
      </c>
      <c r="AC54" s="210" t="e">
        <f>+MID(#REF!,17,1)</f>
        <v>#REF!</v>
      </c>
      <c r="AD54" s="210" t="str">
        <f>IFERROR((VLOOKUP(AC54,#REF!,2,FALSE)),"")</f>
        <v/>
      </c>
      <c r="AE54" s="184" t="str">
        <f t="shared" si="25"/>
        <v/>
      </c>
      <c r="AF54" s="184">
        <f t="shared" si="35"/>
        <v>0</v>
      </c>
      <c r="AG54" s="209" t="e">
        <f>+MID(#REF!,17,1)</f>
        <v>#REF!</v>
      </c>
      <c r="AH54" s="209" t="str">
        <f>IFERROR((VLOOKUP(AG54,#REF!,2,FALSE)),"")</f>
        <v/>
      </c>
      <c r="AI54" s="176" t="str">
        <f t="shared" si="26"/>
        <v/>
      </c>
      <c r="AJ54" s="176">
        <f t="shared" si="36"/>
        <v>0</v>
      </c>
      <c r="AL54" s="209" t="s">
        <v>694</v>
      </c>
      <c r="AM54" s="209" t="s">
        <v>662</v>
      </c>
      <c r="AN54" s="209">
        <f t="shared" si="37"/>
        <v>89</v>
      </c>
    </row>
    <row r="55" spans="1:40" ht="13.5" customHeight="1">
      <c r="A55" s="209" t="e">
        <f>+MID(#REF!,18,1)</f>
        <v>#REF!</v>
      </c>
      <c r="B55" s="209" t="str">
        <f>IFERROR((VLOOKUP(A55,#REF!,2,FALSE)),"")</f>
        <v/>
      </c>
      <c r="C55" s="176" t="str">
        <f t="shared" si="27"/>
        <v/>
      </c>
      <c r="D55" s="176">
        <f t="shared" si="28"/>
        <v>0</v>
      </c>
      <c r="E55" s="210" t="e">
        <f>+MID(#REF!,18,1)</f>
        <v>#REF!</v>
      </c>
      <c r="F55" s="210" t="str">
        <f>IFERROR((VLOOKUP(E55,#REF!,2,FALSE)),"")</f>
        <v/>
      </c>
      <c r="G55" s="184" t="str">
        <f t="shared" si="19"/>
        <v/>
      </c>
      <c r="H55" s="184">
        <f t="shared" si="29"/>
        <v>0</v>
      </c>
      <c r="I55" s="209" t="e">
        <f>+MID(#REF!,18,1)</f>
        <v>#REF!</v>
      </c>
      <c r="J55" s="209" t="str">
        <f>IFERROR((VLOOKUP(I55,#REF!,2,FALSE)),"")</f>
        <v/>
      </c>
      <c r="K55" s="176" t="str">
        <f t="shared" si="20"/>
        <v/>
      </c>
      <c r="L55" s="176">
        <f t="shared" si="30"/>
        <v>0</v>
      </c>
      <c r="M55" s="210" t="e">
        <f>+MID(#REF!,18,1)</f>
        <v>#REF!</v>
      </c>
      <c r="N55" s="210" t="str">
        <f>IFERROR((VLOOKUP(M55,#REF!,2,FALSE)),"")</f>
        <v/>
      </c>
      <c r="O55" s="184" t="str">
        <f t="shared" si="21"/>
        <v/>
      </c>
      <c r="P55" s="184">
        <f t="shared" si="31"/>
        <v>0</v>
      </c>
      <c r="Q55" s="209" t="e">
        <f>+MID(#REF!,18,1)</f>
        <v>#REF!</v>
      </c>
      <c r="R55" s="209" t="str">
        <f>IFERROR((VLOOKUP(Q55,#REF!,2,FALSE)),"")</f>
        <v/>
      </c>
      <c r="S55" s="176" t="str">
        <f t="shared" si="22"/>
        <v/>
      </c>
      <c r="T55" s="176">
        <f t="shared" si="32"/>
        <v>0</v>
      </c>
      <c r="U55" s="210" t="e">
        <f>+MID(#REF!,18,1)</f>
        <v>#REF!</v>
      </c>
      <c r="V55" s="210" t="str">
        <f>IFERROR((VLOOKUP(U55,#REF!,2,FALSE)),"")</f>
        <v/>
      </c>
      <c r="W55" s="184" t="str">
        <f t="shared" si="23"/>
        <v/>
      </c>
      <c r="X55" s="184">
        <f t="shared" si="33"/>
        <v>0</v>
      </c>
      <c r="Y55" s="209" t="e">
        <f>+MID(#REF!,18,1)</f>
        <v>#REF!</v>
      </c>
      <c r="Z55" s="209" t="str">
        <f>IFERROR((VLOOKUP(Y55,#REF!,2,FALSE)),"")</f>
        <v/>
      </c>
      <c r="AA55" s="176" t="str">
        <f t="shared" si="24"/>
        <v/>
      </c>
      <c r="AB55" s="176">
        <f t="shared" si="34"/>
        <v>0</v>
      </c>
      <c r="AC55" s="210" t="e">
        <f>+MID(#REF!,18,1)</f>
        <v>#REF!</v>
      </c>
      <c r="AD55" s="210" t="str">
        <f>IFERROR((VLOOKUP(AC55,#REF!,2,FALSE)),"")</f>
        <v/>
      </c>
      <c r="AE55" s="184" t="str">
        <f t="shared" si="25"/>
        <v/>
      </c>
      <c r="AF55" s="184">
        <f t="shared" si="35"/>
        <v>0</v>
      </c>
      <c r="AG55" s="209" t="e">
        <f>+MID(#REF!,18,1)</f>
        <v>#REF!</v>
      </c>
      <c r="AH55" s="209" t="str">
        <f>IFERROR((VLOOKUP(AG55,#REF!,2,FALSE)),"")</f>
        <v/>
      </c>
      <c r="AI55" s="176" t="str">
        <f t="shared" si="26"/>
        <v/>
      </c>
      <c r="AJ55" s="176">
        <f t="shared" si="36"/>
        <v>0</v>
      </c>
      <c r="AL55" s="209" t="s">
        <v>695</v>
      </c>
      <c r="AM55" s="209" t="s">
        <v>664</v>
      </c>
      <c r="AN55" s="209">
        <f t="shared" si="37"/>
        <v>90</v>
      </c>
    </row>
    <row r="56" spans="1:40" ht="13.5" customHeight="1">
      <c r="A56" s="209" t="e">
        <f>+MID(#REF!,19,1)</f>
        <v>#REF!</v>
      </c>
      <c r="B56" s="209" t="str">
        <f>IFERROR((VLOOKUP(A56,#REF!,2,FALSE)),"")</f>
        <v/>
      </c>
      <c r="C56" s="176" t="str">
        <f t="shared" si="27"/>
        <v/>
      </c>
      <c r="D56" s="176">
        <f t="shared" si="28"/>
        <v>0</v>
      </c>
      <c r="E56" s="210" t="e">
        <f>+MID(#REF!,19,1)</f>
        <v>#REF!</v>
      </c>
      <c r="F56" s="210" t="str">
        <f>IFERROR((VLOOKUP(E56,#REF!,2,FALSE)),"")</f>
        <v/>
      </c>
      <c r="G56" s="184" t="str">
        <f t="shared" si="19"/>
        <v/>
      </c>
      <c r="H56" s="184">
        <f t="shared" si="29"/>
        <v>0</v>
      </c>
      <c r="I56" s="209" t="e">
        <f>+MID(#REF!,19,1)</f>
        <v>#REF!</v>
      </c>
      <c r="J56" s="209" t="str">
        <f>IFERROR((VLOOKUP(I56,#REF!,2,FALSE)),"")</f>
        <v/>
      </c>
      <c r="K56" s="176" t="str">
        <f t="shared" si="20"/>
        <v/>
      </c>
      <c r="L56" s="176">
        <f t="shared" si="30"/>
        <v>0</v>
      </c>
      <c r="M56" s="210" t="e">
        <f>+MID(#REF!,19,1)</f>
        <v>#REF!</v>
      </c>
      <c r="N56" s="210" t="str">
        <f>IFERROR((VLOOKUP(M56,#REF!,2,FALSE)),"")</f>
        <v/>
      </c>
      <c r="O56" s="184" t="str">
        <f t="shared" si="21"/>
        <v/>
      </c>
      <c r="P56" s="184">
        <f t="shared" si="31"/>
        <v>0</v>
      </c>
      <c r="Q56" s="209" t="e">
        <f>+MID(#REF!,19,1)</f>
        <v>#REF!</v>
      </c>
      <c r="R56" s="209" t="str">
        <f>IFERROR((VLOOKUP(Q56,#REF!,2,FALSE)),"")</f>
        <v/>
      </c>
      <c r="S56" s="176" t="str">
        <f t="shared" si="22"/>
        <v/>
      </c>
      <c r="T56" s="176">
        <f t="shared" si="32"/>
        <v>0</v>
      </c>
      <c r="U56" s="210" t="e">
        <f>+MID(#REF!,19,1)</f>
        <v>#REF!</v>
      </c>
      <c r="V56" s="210" t="str">
        <f>IFERROR((VLOOKUP(U56,#REF!,2,FALSE)),"")</f>
        <v/>
      </c>
      <c r="W56" s="184" t="str">
        <f t="shared" si="23"/>
        <v/>
      </c>
      <c r="X56" s="184">
        <f t="shared" si="33"/>
        <v>0</v>
      </c>
      <c r="Y56" s="209" t="e">
        <f>+MID(#REF!,19,1)</f>
        <v>#REF!</v>
      </c>
      <c r="Z56" s="209" t="str">
        <f>IFERROR((VLOOKUP(Y56,#REF!,2,FALSE)),"")</f>
        <v/>
      </c>
      <c r="AA56" s="176" t="str">
        <f t="shared" si="24"/>
        <v/>
      </c>
      <c r="AB56" s="176">
        <f t="shared" si="34"/>
        <v>0</v>
      </c>
      <c r="AC56" s="210" t="e">
        <f>+MID(#REF!,19,1)</f>
        <v>#REF!</v>
      </c>
      <c r="AD56" s="210" t="str">
        <f>IFERROR((VLOOKUP(AC56,#REF!,2,FALSE)),"")</f>
        <v/>
      </c>
      <c r="AE56" s="184" t="str">
        <f t="shared" si="25"/>
        <v/>
      </c>
      <c r="AF56" s="184">
        <f t="shared" si="35"/>
        <v>0</v>
      </c>
      <c r="AG56" s="209" t="e">
        <f>+MID(#REF!,19,1)</f>
        <v>#REF!</v>
      </c>
      <c r="AH56" s="209" t="str">
        <f>IFERROR((VLOOKUP(AG56,#REF!,2,FALSE)),"")</f>
        <v/>
      </c>
      <c r="AI56" s="176" t="str">
        <f t="shared" si="26"/>
        <v/>
      </c>
      <c r="AJ56" s="176">
        <f t="shared" si="36"/>
        <v>0</v>
      </c>
      <c r="AL56" s="217" t="s">
        <v>696</v>
      </c>
      <c r="AM56" s="209" t="s">
        <v>697</v>
      </c>
      <c r="AN56" s="209">
        <f t="shared" si="37"/>
        <v>49</v>
      </c>
    </row>
    <row r="57" spans="1:40" ht="13.5" customHeight="1">
      <c r="A57" s="209" t="e">
        <f>+MID(#REF!,20,1)</f>
        <v>#REF!</v>
      </c>
      <c r="B57" s="209" t="str">
        <f>IFERROR((VLOOKUP(A57,#REF!,2,FALSE)),"")</f>
        <v/>
      </c>
      <c r="C57" s="176" t="str">
        <f t="shared" si="27"/>
        <v/>
      </c>
      <c r="D57" s="176">
        <f t="shared" si="28"/>
        <v>0</v>
      </c>
      <c r="E57" s="210" t="e">
        <f>+MID(#REF!,20,1)</f>
        <v>#REF!</v>
      </c>
      <c r="F57" s="210" t="str">
        <f>IFERROR((VLOOKUP(E57,#REF!,2,FALSE)),"")</f>
        <v/>
      </c>
      <c r="G57" s="184" t="str">
        <f t="shared" si="19"/>
        <v/>
      </c>
      <c r="H57" s="184">
        <f t="shared" si="29"/>
        <v>0</v>
      </c>
      <c r="I57" s="209" t="e">
        <f>+MID(#REF!,20,1)</f>
        <v>#REF!</v>
      </c>
      <c r="J57" s="209" t="str">
        <f>IFERROR((VLOOKUP(I57,#REF!,2,FALSE)),"")</f>
        <v/>
      </c>
      <c r="K57" s="176" t="str">
        <f t="shared" si="20"/>
        <v/>
      </c>
      <c r="L57" s="176">
        <f t="shared" si="30"/>
        <v>0</v>
      </c>
      <c r="M57" s="210" t="e">
        <f>+MID(#REF!,20,1)</f>
        <v>#REF!</v>
      </c>
      <c r="N57" s="210" t="str">
        <f>IFERROR((VLOOKUP(M57,#REF!,2,FALSE)),"")</f>
        <v/>
      </c>
      <c r="O57" s="184" t="str">
        <f t="shared" si="21"/>
        <v/>
      </c>
      <c r="P57" s="184">
        <f t="shared" si="31"/>
        <v>0</v>
      </c>
      <c r="Q57" s="209" t="e">
        <f>+MID(#REF!,20,1)</f>
        <v>#REF!</v>
      </c>
      <c r="R57" s="209" t="str">
        <f>IFERROR((VLOOKUP(Q57,#REF!,2,FALSE)),"")</f>
        <v/>
      </c>
      <c r="S57" s="176" t="str">
        <f t="shared" si="22"/>
        <v/>
      </c>
      <c r="T57" s="176">
        <f t="shared" si="32"/>
        <v>0</v>
      </c>
      <c r="U57" s="210" t="e">
        <f>+MID(#REF!,20,1)</f>
        <v>#REF!</v>
      </c>
      <c r="V57" s="210" t="str">
        <f>IFERROR((VLOOKUP(U57,#REF!,2,FALSE)),"")</f>
        <v/>
      </c>
      <c r="W57" s="184" t="str">
        <f t="shared" si="23"/>
        <v/>
      </c>
      <c r="X57" s="184">
        <f t="shared" si="33"/>
        <v>0</v>
      </c>
      <c r="Y57" s="209" t="e">
        <f>+MID(#REF!,20,1)</f>
        <v>#REF!</v>
      </c>
      <c r="Z57" s="209" t="str">
        <f>IFERROR((VLOOKUP(Y57,#REF!,2,FALSE)),"")</f>
        <v/>
      </c>
      <c r="AA57" s="176" t="str">
        <f t="shared" si="24"/>
        <v/>
      </c>
      <c r="AB57" s="176">
        <f t="shared" si="34"/>
        <v>0</v>
      </c>
      <c r="AC57" s="210" t="e">
        <f>+MID(#REF!,20,1)</f>
        <v>#REF!</v>
      </c>
      <c r="AD57" s="210" t="str">
        <f>IFERROR((VLOOKUP(AC57,#REF!,2,FALSE)),"")</f>
        <v/>
      </c>
      <c r="AE57" s="184" t="str">
        <f t="shared" si="25"/>
        <v/>
      </c>
      <c r="AF57" s="184">
        <f t="shared" si="35"/>
        <v>0</v>
      </c>
      <c r="AG57" s="209" t="e">
        <f>+MID(#REF!,20,1)</f>
        <v>#REF!</v>
      </c>
      <c r="AH57" s="209" t="str">
        <f>IFERROR((VLOOKUP(AG57,#REF!,2,FALSE)),"")</f>
        <v/>
      </c>
      <c r="AI57" s="176" t="str">
        <f t="shared" si="26"/>
        <v/>
      </c>
      <c r="AJ57" s="176">
        <f t="shared" si="36"/>
        <v>0</v>
      </c>
      <c r="AL57" s="217" t="s">
        <v>698</v>
      </c>
      <c r="AM57" s="209" t="s">
        <v>699</v>
      </c>
      <c r="AN57" s="209">
        <f t="shared" si="37"/>
        <v>50</v>
      </c>
    </row>
    <row r="58" spans="1:40" ht="13.5" customHeight="1">
      <c r="A58" s="209" t="e">
        <f>+MID(#REF!,21,1)</f>
        <v>#REF!</v>
      </c>
      <c r="B58" s="209" t="str">
        <f>IFERROR((VLOOKUP(A58,#REF!,2,FALSE)),"")</f>
        <v/>
      </c>
      <c r="C58" s="176" t="str">
        <f t="shared" si="27"/>
        <v/>
      </c>
      <c r="D58" s="176">
        <f t="shared" si="28"/>
        <v>0</v>
      </c>
      <c r="E58" s="210" t="e">
        <f>+MID(#REF!,21,1)</f>
        <v>#REF!</v>
      </c>
      <c r="F58" s="210" t="str">
        <f>IFERROR((VLOOKUP(E58,#REF!,2,FALSE)),"")</f>
        <v/>
      </c>
      <c r="G58" s="184" t="str">
        <f t="shared" si="19"/>
        <v/>
      </c>
      <c r="H58" s="184">
        <f t="shared" si="29"/>
        <v>0</v>
      </c>
      <c r="I58" s="209" t="e">
        <f>+MID(#REF!,21,1)</f>
        <v>#REF!</v>
      </c>
      <c r="J58" s="209" t="str">
        <f>IFERROR((VLOOKUP(I58,#REF!,2,FALSE)),"")</f>
        <v/>
      </c>
      <c r="K58" s="176" t="str">
        <f t="shared" si="20"/>
        <v/>
      </c>
      <c r="L58" s="176">
        <f t="shared" si="30"/>
        <v>0</v>
      </c>
      <c r="M58" s="210" t="e">
        <f>+MID(#REF!,21,1)</f>
        <v>#REF!</v>
      </c>
      <c r="N58" s="210" t="str">
        <f>IFERROR((VLOOKUP(M58,#REF!,2,FALSE)),"")</f>
        <v/>
      </c>
      <c r="O58" s="184" t="str">
        <f t="shared" si="21"/>
        <v/>
      </c>
      <c r="P58" s="184">
        <f t="shared" si="31"/>
        <v>0</v>
      </c>
      <c r="Q58" s="209" t="e">
        <f>+MID(#REF!,21,1)</f>
        <v>#REF!</v>
      </c>
      <c r="R58" s="209" t="str">
        <f>IFERROR((VLOOKUP(Q58,#REF!,2,FALSE)),"")</f>
        <v/>
      </c>
      <c r="S58" s="176" t="str">
        <f t="shared" si="22"/>
        <v/>
      </c>
      <c r="T58" s="176">
        <f t="shared" si="32"/>
        <v>0</v>
      </c>
      <c r="U58" s="210" t="e">
        <f>+MID(#REF!,21,1)</f>
        <v>#REF!</v>
      </c>
      <c r="V58" s="210" t="str">
        <f>IFERROR((VLOOKUP(U58,#REF!,2,FALSE)),"")</f>
        <v/>
      </c>
      <c r="W58" s="184" t="str">
        <f t="shared" si="23"/>
        <v/>
      </c>
      <c r="X58" s="184">
        <f t="shared" si="33"/>
        <v>0</v>
      </c>
      <c r="Y58" s="209" t="e">
        <f>+MID(#REF!,21,1)</f>
        <v>#REF!</v>
      </c>
      <c r="Z58" s="209" t="str">
        <f>IFERROR((VLOOKUP(Y58,#REF!,2,FALSE)),"")</f>
        <v/>
      </c>
      <c r="AA58" s="176" t="str">
        <f t="shared" si="24"/>
        <v/>
      </c>
      <c r="AB58" s="176">
        <f t="shared" si="34"/>
        <v>0</v>
      </c>
      <c r="AC58" s="210" t="e">
        <f>+MID(#REF!,21,1)</f>
        <v>#REF!</v>
      </c>
      <c r="AD58" s="210" t="str">
        <f>IFERROR((VLOOKUP(AC58,#REF!,2,FALSE)),"")</f>
        <v/>
      </c>
      <c r="AE58" s="184" t="str">
        <f t="shared" si="25"/>
        <v/>
      </c>
      <c r="AF58" s="184">
        <f t="shared" si="35"/>
        <v>0</v>
      </c>
      <c r="AG58" s="209" t="e">
        <f>+MID(#REF!,21,1)</f>
        <v>#REF!</v>
      </c>
      <c r="AH58" s="209" t="str">
        <f>IFERROR((VLOOKUP(AG58,#REF!,2,FALSE)),"")</f>
        <v/>
      </c>
      <c r="AI58" s="176" t="str">
        <f t="shared" si="26"/>
        <v/>
      </c>
      <c r="AJ58" s="176">
        <f t="shared" si="36"/>
        <v>0</v>
      </c>
      <c r="AL58" s="217" t="s">
        <v>700</v>
      </c>
      <c r="AM58" s="209" t="s">
        <v>701</v>
      </c>
      <c r="AN58" s="209">
        <f t="shared" si="37"/>
        <v>51</v>
      </c>
    </row>
    <row r="59" spans="1:40" ht="13.5" customHeight="1">
      <c r="A59" s="209" t="e">
        <f>+MID(#REF!,22,1)</f>
        <v>#REF!</v>
      </c>
      <c r="B59" s="209" t="str">
        <f>IFERROR((VLOOKUP(A59,#REF!,2,FALSE)),"")</f>
        <v/>
      </c>
      <c r="C59" s="176" t="str">
        <f t="shared" si="27"/>
        <v/>
      </c>
      <c r="D59" s="176">
        <f t="shared" si="28"/>
        <v>0</v>
      </c>
      <c r="E59" s="210" t="e">
        <f>+MID(#REF!,22,1)</f>
        <v>#REF!</v>
      </c>
      <c r="F59" s="210" t="str">
        <f>IFERROR((VLOOKUP(E59,#REF!,2,FALSE)),"")</f>
        <v/>
      </c>
      <c r="G59" s="184" t="str">
        <f t="shared" si="19"/>
        <v/>
      </c>
      <c r="H59" s="184">
        <f t="shared" si="29"/>
        <v>0</v>
      </c>
      <c r="I59" s="209" t="e">
        <f>+MID(#REF!,22,1)</f>
        <v>#REF!</v>
      </c>
      <c r="J59" s="209" t="str">
        <f>IFERROR((VLOOKUP(I59,#REF!,2,FALSE)),"")</f>
        <v/>
      </c>
      <c r="K59" s="176" t="str">
        <f t="shared" si="20"/>
        <v/>
      </c>
      <c r="L59" s="176">
        <f t="shared" si="30"/>
        <v>0</v>
      </c>
      <c r="M59" s="210" t="e">
        <f>+MID(#REF!,22,1)</f>
        <v>#REF!</v>
      </c>
      <c r="N59" s="210" t="str">
        <f>IFERROR((VLOOKUP(M59,#REF!,2,FALSE)),"")</f>
        <v/>
      </c>
      <c r="O59" s="184" t="str">
        <f t="shared" si="21"/>
        <v/>
      </c>
      <c r="P59" s="184">
        <f t="shared" si="31"/>
        <v>0</v>
      </c>
      <c r="Q59" s="209" t="e">
        <f>+MID(#REF!,22,1)</f>
        <v>#REF!</v>
      </c>
      <c r="R59" s="209" t="str">
        <f>IFERROR((VLOOKUP(Q59,#REF!,2,FALSE)),"")</f>
        <v/>
      </c>
      <c r="S59" s="176" t="str">
        <f t="shared" si="22"/>
        <v/>
      </c>
      <c r="T59" s="176">
        <f t="shared" si="32"/>
        <v>0</v>
      </c>
      <c r="U59" s="210" t="e">
        <f>+MID(#REF!,22,1)</f>
        <v>#REF!</v>
      </c>
      <c r="V59" s="210" t="str">
        <f>IFERROR((VLOOKUP(U59,#REF!,2,FALSE)),"")</f>
        <v/>
      </c>
      <c r="W59" s="184" t="str">
        <f t="shared" si="23"/>
        <v/>
      </c>
      <c r="X59" s="184">
        <f t="shared" si="33"/>
        <v>0</v>
      </c>
      <c r="Y59" s="209" t="e">
        <f>+MID(#REF!,22,1)</f>
        <v>#REF!</v>
      </c>
      <c r="Z59" s="209" t="str">
        <f>IFERROR((VLOOKUP(Y59,#REF!,2,FALSE)),"")</f>
        <v/>
      </c>
      <c r="AA59" s="176" t="str">
        <f t="shared" si="24"/>
        <v/>
      </c>
      <c r="AB59" s="176">
        <f t="shared" si="34"/>
        <v>0</v>
      </c>
      <c r="AC59" s="210" t="e">
        <f>+MID(#REF!,22,1)</f>
        <v>#REF!</v>
      </c>
      <c r="AD59" s="210" t="str">
        <f>IFERROR((VLOOKUP(AC59,#REF!,2,FALSE)),"")</f>
        <v/>
      </c>
      <c r="AE59" s="184" t="str">
        <f t="shared" si="25"/>
        <v/>
      </c>
      <c r="AF59" s="184">
        <f t="shared" si="35"/>
        <v>0</v>
      </c>
      <c r="AG59" s="209" t="e">
        <f>+MID(#REF!,22,1)</f>
        <v>#REF!</v>
      </c>
      <c r="AH59" s="209" t="str">
        <f>IFERROR((VLOOKUP(AG59,#REF!,2,FALSE)),"")</f>
        <v/>
      </c>
      <c r="AI59" s="176" t="str">
        <f t="shared" si="26"/>
        <v/>
      </c>
      <c r="AJ59" s="176">
        <f t="shared" si="36"/>
        <v>0</v>
      </c>
      <c r="AL59" s="217" t="s">
        <v>702</v>
      </c>
      <c r="AM59" s="209" t="s">
        <v>703</v>
      </c>
      <c r="AN59" s="209">
        <f t="shared" si="37"/>
        <v>52</v>
      </c>
    </row>
    <row r="60" spans="1:40" ht="13.5" customHeight="1">
      <c r="A60" s="209" t="e">
        <f>+MID(#REF!,23,1)</f>
        <v>#REF!</v>
      </c>
      <c r="B60" s="209" t="str">
        <f>IFERROR((VLOOKUP(A60,#REF!,2,FALSE)),"")</f>
        <v/>
      </c>
      <c r="C60" s="176" t="str">
        <f t="shared" si="27"/>
        <v/>
      </c>
      <c r="D60" s="176">
        <f t="shared" si="28"/>
        <v>0</v>
      </c>
      <c r="E60" s="210" t="e">
        <f>+MID(#REF!,23,1)</f>
        <v>#REF!</v>
      </c>
      <c r="F60" s="210" t="str">
        <f>IFERROR((VLOOKUP(E60,#REF!,2,FALSE)),"")</f>
        <v/>
      </c>
      <c r="G60" s="184" t="str">
        <f t="shared" si="19"/>
        <v/>
      </c>
      <c r="H60" s="184">
        <f t="shared" si="29"/>
        <v>0</v>
      </c>
      <c r="I60" s="209" t="e">
        <f>+MID(#REF!,23,1)</f>
        <v>#REF!</v>
      </c>
      <c r="J60" s="209" t="str">
        <f>IFERROR((VLOOKUP(I60,#REF!,2,FALSE)),"")</f>
        <v/>
      </c>
      <c r="K60" s="176" t="str">
        <f t="shared" si="20"/>
        <v/>
      </c>
      <c r="L60" s="176">
        <f t="shared" si="30"/>
        <v>0</v>
      </c>
      <c r="M60" s="210" t="e">
        <f>+MID(#REF!,23,1)</f>
        <v>#REF!</v>
      </c>
      <c r="N60" s="210" t="str">
        <f>IFERROR((VLOOKUP(M60,#REF!,2,FALSE)),"")</f>
        <v/>
      </c>
      <c r="O60" s="184" t="str">
        <f t="shared" si="21"/>
        <v/>
      </c>
      <c r="P60" s="184">
        <f t="shared" si="31"/>
        <v>0</v>
      </c>
      <c r="Q60" s="209" t="e">
        <f>+MID(#REF!,23,1)</f>
        <v>#REF!</v>
      </c>
      <c r="R60" s="209" t="str">
        <f>IFERROR((VLOOKUP(Q60,#REF!,2,FALSE)),"")</f>
        <v/>
      </c>
      <c r="S60" s="176" t="str">
        <f t="shared" si="22"/>
        <v/>
      </c>
      <c r="T60" s="176">
        <f t="shared" si="32"/>
        <v>0</v>
      </c>
      <c r="U60" s="210" t="e">
        <f>+MID(#REF!,23,1)</f>
        <v>#REF!</v>
      </c>
      <c r="V60" s="210" t="str">
        <f>IFERROR((VLOOKUP(U60,#REF!,2,FALSE)),"")</f>
        <v/>
      </c>
      <c r="W60" s="184" t="str">
        <f t="shared" si="23"/>
        <v/>
      </c>
      <c r="X60" s="184">
        <f t="shared" si="33"/>
        <v>0</v>
      </c>
      <c r="Y60" s="209" t="e">
        <f>+MID(#REF!,23,1)</f>
        <v>#REF!</v>
      </c>
      <c r="Z60" s="209" t="str">
        <f>IFERROR((VLOOKUP(Y60,#REF!,2,FALSE)),"")</f>
        <v/>
      </c>
      <c r="AA60" s="176" t="str">
        <f t="shared" si="24"/>
        <v/>
      </c>
      <c r="AB60" s="176">
        <f t="shared" si="34"/>
        <v>0</v>
      </c>
      <c r="AC60" s="210" t="e">
        <f>+MID(#REF!,23,1)</f>
        <v>#REF!</v>
      </c>
      <c r="AD60" s="210" t="str">
        <f>IFERROR((VLOOKUP(AC60,#REF!,2,FALSE)),"")</f>
        <v/>
      </c>
      <c r="AE60" s="184" t="str">
        <f t="shared" si="25"/>
        <v/>
      </c>
      <c r="AF60" s="184">
        <f t="shared" si="35"/>
        <v>0</v>
      </c>
      <c r="AG60" s="209" t="e">
        <f>+MID(#REF!,23,1)</f>
        <v>#REF!</v>
      </c>
      <c r="AH60" s="209" t="str">
        <f>IFERROR((VLOOKUP(AG60,#REF!,2,FALSE)),"")</f>
        <v/>
      </c>
      <c r="AI60" s="176" t="str">
        <f t="shared" si="26"/>
        <v/>
      </c>
      <c r="AJ60" s="176">
        <f t="shared" si="36"/>
        <v>0</v>
      </c>
      <c r="AL60" s="217" t="s">
        <v>704</v>
      </c>
      <c r="AM60" s="209" t="s">
        <v>705</v>
      </c>
      <c r="AN60" s="209">
        <f t="shared" si="37"/>
        <v>53</v>
      </c>
    </row>
    <row r="61" spans="1:40" ht="13.5" customHeight="1">
      <c r="A61" s="209" t="e">
        <f>+MID(#REF!,24,1)</f>
        <v>#REF!</v>
      </c>
      <c r="B61" s="209" t="str">
        <f>IFERROR((VLOOKUP(A61,#REF!,2,FALSE)),"")</f>
        <v/>
      </c>
      <c r="C61" s="176" t="str">
        <f t="shared" si="27"/>
        <v/>
      </c>
      <c r="D61" s="176">
        <f t="shared" si="28"/>
        <v>0</v>
      </c>
      <c r="E61" s="210" t="e">
        <f>+MID(#REF!,24,1)</f>
        <v>#REF!</v>
      </c>
      <c r="F61" s="210" t="str">
        <f>IFERROR((VLOOKUP(E61,#REF!,2,FALSE)),"")</f>
        <v/>
      </c>
      <c r="G61" s="184" t="str">
        <f t="shared" si="19"/>
        <v/>
      </c>
      <c r="H61" s="184">
        <f t="shared" si="29"/>
        <v>0</v>
      </c>
      <c r="I61" s="209" t="e">
        <f>+MID(#REF!,24,1)</f>
        <v>#REF!</v>
      </c>
      <c r="J61" s="209" t="str">
        <f>IFERROR((VLOOKUP(I61,#REF!,2,FALSE)),"")</f>
        <v/>
      </c>
      <c r="K61" s="176" t="str">
        <f t="shared" si="20"/>
        <v/>
      </c>
      <c r="L61" s="176">
        <f t="shared" si="30"/>
        <v>0</v>
      </c>
      <c r="M61" s="210" t="e">
        <f>+MID(#REF!,24,1)</f>
        <v>#REF!</v>
      </c>
      <c r="N61" s="210" t="str">
        <f>IFERROR((VLOOKUP(M61,#REF!,2,FALSE)),"")</f>
        <v/>
      </c>
      <c r="O61" s="184" t="str">
        <f t="shared" si="21"/>
        <v/>
      </c>
      <c r="P61" s="184">
        <f t="shared" si="31"/>
        <v>0</v>
      </c>
      <c r="Q61" s="209" t="e">
        <f>+MID(#REF!,24,1)</f>
        <v>#REF!</v>
      </c>
      <c r="R61" s="209" t="str">
        <f>IFERROR((VLOOKUP(Q61,#REF!,2,FALSE)),"")</f>
        <v/>
      </c>
      <c r="S61" s="176" t="str">
        <f t="shared" si="22"/>
        <v/>
      </c>
      <c r="T61" s="176">
        <f t="shared" si="32"/>
        <v>0</v>
      </c>
      <c r="U61" s="210" t="e">
        <f>+MID(#REF!,24,1)</f>
        <v>#REF!</v>
      </c>
      <c r="V61" s="210" t="str">
        <f>IFERROR((VLOOKUP(U61,#REF!,2,FALSE)),"")</f>
        <v/>
      </c>
      <c r="W61" s="184" t="str">
        <f t="shared" si="23"/>
        <v/>
      </c>
      <c r="X61" s="184">
        <f t="shared" si="33"/>
        <v>0</v>
      </c>
      <c r="Y61" s="209" t="e">
        <f>+MID(#REF!,24,1)</f>
        <v>#REF!</v>
      </c>
      <c r="Z61" s="209" t="str">
        <f>IFERROR((VLOOKUP(Y61,#REF!,2,FALSE)),"")</f>
        <v/>
      </c>
      <c r="AA61" s="176" t="str">
        <f t="shared" si="24"/>
        <v/>
      </c>
      <c r="AB61" s="176">
        <f t="shared" si="34"/>
        <v>0</v>
      </c>
      <c r="AC61" s="210" t="e">
        <f>+MID(#REF!,24,1)</f>
        <v>#REF!</v>
      </c>
      <c r="AD61" s="210" t="str">
        <f>IFERROR((VLOOKUP(AC61,#REF!,2,FALSE)),"")</f>
        <v/>
      </c>
      <c r="AE61" s="184" t="str">
        <f t="shared" si="25"/>
        <v/>
      </c>
      <c r="AF61" s="184">
        <f t="shared" si="35"/>
        <v>0</v>
      </c>
      <c r="AG61" s="209" t="e">
        <f>+MID(#REF!,24,1)</f>
        <v>#REF!</v>
      </c>
      <c r="AH61" s="209" t="str">
        <f>IFERROR((VLOOKUP(AG61,#REF!,2,FALSE)),"")</f>
        <v/>
      </c>
      <c r="AI61" s="176" t="str">
        <f t="shared" si="26"/>
        <v/>
      </c>
      <c r="AJ61" s="176">
        <f t="shared" si="36"/>
        <v>0</v>
      </c>
      <c r="AL61" s="217" t="s">
        <v>706</v>
      </c>
      <c r="AM61" s="209" t="s">
        <v>707</v>
      </c>
      <c r="AN61" s="209">
        <f t="shared" si="37"/>
        <v>54</v>
      </c>
    </row>
    <row r="62" spans="1:40" ht="13.5" customHeight="1">
      <c r="A62" s="209" t="e">
        <f>+MID(#REF!,25,1)</f>
        <v>#REF!</v>
      </c>
      <c r="B62" s="209" t="str">
        <f>IFERROR((VLOOKUP(A62,#REF!,2,FALSE)),"")</f>
        <v/>
      </c>
      <c r="C62" s="176" t="str">
        <f t="shared" si="27"/>
        <v/>
      </c>
      <c r="D62" s="176">
        <f t="shared" si="28"/>
        <v>0</v>
      </c>
      <c r="E62" s="210" t="e">
        <f>+MID(#REF!,25,1)</f>
        <v>#REF!</v>
      </c>
      <c r="F62" s="210" t="str">
        <f>IFERROR((VLOOKUP(E62,#REF!,2,FALSE)),"")</f>
        <v/>
      </c>
      <c r="G62" s="184" t="str">
        <f t="shared" si="19"/>
        <v/>
      </c>
      <c r="H62" s="184">
        <f t="shared" si="29"/>
        <v>0</v>
      </c>
      <c r="I62" s="209" t="e">
        <f>+MID(#REF!,25,1)</f>
        <v>#REF!</v>
      </c>
      <c r="J62" s="209" t="str">
        <f>IFERROR((VLOOKUP(I62,#REF!,2,FALSE)),"")</f>
        <v/>
      </c>
      <c r="K62" s="176" t="str">
        <f t="shared" si="20"/>
        <v/>
      </c>
      <c r="L62" s="176">
        <f t="shared" si="30"/>
        <v>0</v>
      </c>
      <c r="M62" s="210" t="e">
        <f>+MID(#REF!,25,1)</f>
        <v>#REF!</v>
      </c>
      <c r="N62" s="210" t="str">
        <f>IFERROR((VLOOKUP(M62,#REF!,2,FALSE)),"")</f>
        <v/>
      </c>
      <c r="O62" s="184" t="str">
        <f t="shared" si="21"/>
        <v/>
      </c>
      <c r="P62" s="184">
        <f t="shared" si="31"/>
        <v>0</v>
      </c>
      <c r="Q62" s="209" t="e">
        <f>+MID(#REF!,25,1)</f>
        <v>#REF!</v>
      </c>
      <c r="R62" s="209" t="str">
        <f>IFERROR((VLOOKUP(Q62,#REF!,2,FALSE)),"")</f>
        <v/>
      </c>
      <c r="S62" s="176" t="str">
        <f t="shared" si="22"/>
        <v/>
      </c>
      <c r="T62" s="176">
        <f t="shared" si="32"/>
        <v>0</v>
      </c>
      <c r="U62" s="210" t="e">
        <f>+MID(#REF!,25,1)</f>
        <v>#REF!</v>
      </c>
      <c r="V62" s="210" t="str">
        <f>IFERROR((VLOOKUP(U62,#REF!,2,FALSE)),"")</f>
        <v/>
      </c>
      <c r="W62" s="184" t="str">
        <f t="shared" si="23"/>
        <v/>
      </c>
      <c r="X62" s="184">
        <f t="shared" si="33"/>
        <v>0</v>
      </c>
      <c r="Y62" s="209" t="e">
        <f>+MID(#REF!,25,1)</f>
        <v>#REF!</v>
      </c>
      <c r="Z62" s="209" t="str">
        <f>IFERROR((VLOOKUP(Y62,#REF!,2,FALSE)),"")</f>
        <v/>
      </c>
      <c r="AA62" s="176" t="str">
        <f t="shared" si="24"/>
        <v/>
      </c>
      <c r="AB62" s="176">
        <f t="shared" si="34"/>
        <v>0</v>
      </c>
      <c r="AC62" s="210" t="e">
        <f>+MID(#REF!,25,1)</f>
        <v>#REF!</v>
      </c>
      <c r="AD62" s="210" t="str">
        <f>IFERROR((VLOOKUP(AC62,#REF!,2,FALSE)),"")</f>
        <v/>
      </c>
      <c r="AE62" s="184" t="str">
        <f t="shared" si="25"/>
        <v/>
      </c>
      <c r="AF62" s="184">
        <f t="shared" si="35"/>
        <v>0</v>
      </c>
      <c r="AG62" s="209" t="e">
        <f>+MID(#REF!,25,1)</f>
        <v>#REF!</v>
      </c>
      <c r="AH62" s="209" t="str">
        <f>IFERROR((VLOOKUP(AG62,#REF!,2,FALSE)),"")</f>
        <v/>
      </c>
      <c r="AI62" s="176" t="str">
        <f t="shared" si="26"/>
        <v/>
      </c>
      <c r="AJ62" s="176">
        <f t="shared" si="36"/>
        <v>0</v>
      </c>
      <c r="AL62" s="217" t="s">
        <v>708</v>
      </c>
      <c r="AM62" s="209" t="s">
        <v>709</v>
      </c>
      <c r="AN62" s="209">
        <f t="shared" si="37"/>
        <v>55</v>
      </c>
    </row>
    <row r="63" spans="1:40" ht="13.5" customHeight="1">
      <c r="A63" s="209" t="e">
        <f>+MID(#REF!,26,1)</f>
        <v>#REF!</v>
      </c>
      <c r="B63" s="209" t="str">
        <f>IFERROR((VLOOKUP(A63,#REF!,2,FALSE)),"")</f>
        <v/>
      </c>
      <c r="C63" s="176" t="str">
        <f t="shared" si="27"/>
        <v/>
      </c>
      <c r="D63" s="176">
        <f t="shared" si="28"/>
        <v>0</v>
      </c>
      <c r="E63" s="210" t="e">
        <f>+MID(#REF!,26,1)</f>
        <v>#REF!</v>
      </c>
      <c r="F63" s="210" t="str">
        <f>IFERROR((VLOOKUP(E63,#REF!,2,FALSE)),"")</f>
        <v/>
      </c>
      <c r="G63" s="184" t="str">
        <f t="shared" si="19"/>
        <v/>
      </c>
      <c r="H63" s="184">
        <f t="shared" si="29"/>
        <v>0</v>
      </c>
      <c r="I63" s="209" t="e">
        <f>+MID(#REF!,26,1)</f>
        <v>#REF!</v>
      </c>
      <c r="J63" s="209" t="str">
        <f>IFERROR((VLOOKUP(I63,#REF!,2,FALSE)),"")</f>
        <v/>
      </c>
      <c r="K63" s="176" t="str">
        <f t="shared" si="20"/>
        <v/>
      </c>
      <c r="L63" s="176">
        <f t="shared" si="30"/>
        <v>0</v>
      </c>
      <c r="M63" s="210" t="e">
        <f>+MID(#REF!,26,1)</f>
        <v>#REF!</v>
      </c>
      <c r="N63" s="210" t="str">
        <f>IFERROR((VLOOKUP(M63,#REF!,2,FALSE)),"")</f>
        <v/>
      </c>
      <c r="O63" s="184" t="str">
        <f t="shared" si="21"/>
        <v/>
      </c>
      <c r="P63" s="184">
        <f t="shared" si="31"/>
        <v>0</v>
      </c>
      <c r="Q63" s="209" t="e">
        <f>+MID(#REF!,26,1)</f>
        <v>#REF!</v>
      </c>
      <c r="R63" s="209" t="str">
        <f>IFERROR((VLOOKUP(Q63,#REF!,2,FALSE)),"")</f>
        <v/>
      </c>
      <c r="S63" s="176" t="str">
        <f t="shared" si="22"/>
        <v/>
      </c>
      <c r="T63" s="176">
        <f t="shared" si="32"/>
        <v>0</v>
      </c>
      <c r="U63" s="210" t="e">
        <f>+MID(#REF!,26,1)</f>
        <v>#REF!</v>
      </c>
      <c r="V63" s="210" t="str">
        <f>IFERROR((VLOOKUP(U63,#REF!,2,FALSE)),"")</f>
        <v/>
      </c>
      <c r="W63" s="184" t="str">
        <f t="shared" si="23"/>
        <v/>
      </c>
      <c r="X63" s="184">
        <f t="shared" si="33"/>
        <v>0</v>
      </c>
      <c r="Y63" s="209" t="e">
        <f>+MID(#REF!,26,1)</f>
        <v>#REF!</v>
      </c>
      <c r="Z63" s="209" t="str">
        <f>IFERROR((VLOOKUP(Y63,#REF!,2,FALSE)),"")</f>
        <v/>
      </c>
      <c r="AA63" s="176" t="str">
        <f t="shared" si="24"/>
        <v/>
      </c>
      <c r="AB63" s="176">
        <f t="shared" si="34"/>
        <v>0</v>
      </c>
      <c r="AC63" s="210" t="e">
        <f>+MID(#REF!,26,1)</f>
        <v>#REF!</v>
      </c>
      <c r="AD63" s="210" t="str">
        <f>IFERROR((VLOOKUP(AC63,#REF!,2,FALSE)),"")</f>
        <v/>
      </c>
      <c r="AE63" s="184" t="str">
        <f t="shared" si="25"/>
        <v/>
      </c>
      <c r="AF63" s="184">
        <f t="shared" si="35"/>
        <v>0</v>
      </c>
      <c r="AG63" s="209" t="e">
        <f>+MID(#REF!,26,1)</f>
        <v>#REF!</v>
      </c>
      <c r="AH63" s="209" t="str">
        <f>IFERROR((VLOOKUP(AG63,#REF!,2,FALSE)),"")</f>
        <v/>
      </c>
      <c r="AI63" s="176" t="str">
        <f t="shared" si="26"/>
        <v/>
      </c>
      <c r="AJ63" s="176">
        <f t="shared" si="36"/>
        <v>0</v>
      </c>
      <c r="AL63" s="217" t="s">
        <v>710</v>
      </c>
      <c r="AM63" s="209" t="s">
        <v>711</v>
      </c>
      <c r="AN63" s="209">
        <f t="shared" si="37"/>
        <v>56</v>
      </c>
    </row>
    <row r="64" spans="1:40" ht="13.5" customHeight="1">
      <c r="A64" s="209" t="e">
        <f>+MID(#REF!,27,1)</f>
        <v>#REF!</v>
      </c>
      <c r="B64" s="209" t="str">
        <f>IFERROR((VLOOKUP(A64,#REF!,2,FALSE)),"")</f>
        <v/>
      </c>
      <c r="C64" s="176" t="str">
        <f t="shared" si="27"/>
        <v/>
      </c>
      <c r="D64" s="176">
        <f t="shared" si="28"/>
        <v>0</v>
      </c>
      <c r="E64" s="210" t="e">
        <f>+MID(#REF!,27,1)</f>
        <v>#REF!</v>
      </c>
      <c r="F64" s="210" t="str">
        <f>IFERROR((VLOOKUP(E64,#REF!,2,FALSE)),"")</f>
        <v/>
      </c>
      <c r="G64" s="184" t="str">
        <f t="shared" si="19"/>
        <v/>
      </c>
      <c r="H64" s="184">
        <f t="shared" si="29"/>
        <v>0</v>
      </c>
      <c r="I64" s="209" t="e">
        <f>+MID(#REF!,27,1)</f>
        <v>#REF!</v>
      </c>
      <c r="J64" s="209" t="str">
        <f>IFERROR((VLOOKUP(I64,#REF!,2,FALSE)),"")</f>
        <v/>
      </c>
      <c r="K64" s="176" t="str">
        <f t="shared" si="20"/>
        <v/>
      </c>
      <c r="L64" s="176">
        <f t="shared" si="30"/>
        <v>0</v>
      </c>
      <c r="M64" s="210" t="e">
        <f>+MID(#REF!,27,1)</f>
        <v>#REF!</v>
      </c>
      <c r="N64" s="210" t="str">
        <f>IFERROR((VLOOKUP(M64,#REF!,2,FALSE)),"")</f>
        <v/>
      </c>
      <c r="O64" s="184" t="str">
        <f t="shared" si="21"/>
        <v/>
      </c>
      <c r="P64" s="184">
        <f t="shared" si="31"/>
        <v>0</v>
      </c>
      <c r="Q64" s="209" t="e">
        <f>+MID(#REF!,27,1)</f>
        <v>#REF!</v>
      </c>
      <c r="R64" s="209" t="str">
        <f>IFERROR((VLOOKUP(Q64,#REF!,2,FALSE)),"")</f>
        <v/>
      </c>
      <c r="S64" s="176" t="str">
        <f t="shared" si="22"/>
        <v/>
      </c>
      <c r="T64" s="176">
        <f t="shared" si="32"/>
        <v>0</v>
      </c>
      <c r="U64" s="210" t="e">
        <f>+MID(#REF!,27,1)</f>
        <v>#REF!</v>
      </c>
      <c r="V64" s="210" t="str">
        <f>IFERROR((VLOOKUP(U64,#REF!,2,FALSE)),"")</f>
        <v/>
      </c>
      <c r="W64" s="184" t="str">
        <f t="shared" si="23"/>
        <v/>
      </c>
      <c r="X64" s="184">
        <f t="shared" si="33"/>
        <v>0</v>
      </c>
      <c r="Y64" s="209" t="e">
        <f>+MID(#REF!,27,1)</f>
        <v>#REF!</v>
      </c>
      <c r="Z64" s="209" t="str">
        <f>IFERROR((VLOOKUP(Y64,#REF!,2,FALSE)),"")</f>
        <v/>
      </c>
      <c r="AA64" s="176" t="str">
        <f t="shared" si="24"/>
        <v/>
      </c>
      <c r="AB64" s="176">
        <f t="shared" si="34"/>
        <v>0</v>
      </c>
      <c r="AC64" s="210" t="e">
        <f>+MID(#REF!,27,1)</f>
        <v>#REF!</v>
      </c>
      <c r="AD64" s="210" t="str">
        <f>IFERROR((VLOOKUP(AC64,#REF!,2,FALSE)),"")</f>
        <v/>
      </c>
      <c r="AE64" s="184" t="str">
        <f t="shared" si="25"/>
        <v/>
      </c>
      <c r="AF64" s="184">
        <f t="shared" si="35"/>
        <v>0</v>
      </c>
      <c r="AG64" s="209" t="e">
        <f>+MID(#REF!,27,1)</f>
        <v>#REF!</v>
      </c>
      <c r="AH64" s="209" t="str">
        <f>IFERROR((VLOOKUP(AG64,#REF!,2,FALSE)),"")</f>
        <v/>
      </c>
      <c r="AI64" s="176" t="str">
        <f t="shared" si="26"/>
        <v/>
      </c>
      <c r="AJ64" s="176">
        <f t="shared" si="36"/>
        <v>0</v>
      </c>
      <c r="AL64" s="217" t="s">
        <v>712</v>
      </c>
      <c r="AM64" s="209" t="s">
        <v>713</v>
      </c>
      <c r="AN64" s="209">
        <f t="shared" si="37"/>
        <v>57</v>
      </c>
    </row>
    <row r="65" spans="1:40" ht="13.5" customHeight="1">
      <c r="A65" s="209" t="e">
        <f>+MID(#REF!,28,1)</f>
        <v>#REF!</v>
      </c>
      <c r="B65" s="209" t="str">
        <f>IFERROR((VLOOKUP(A65,#REF!,2,FALSE)),"")</f>
        <v/>
      </c>
      <c r="C65" s="176" t="str">
        <f t="shared" si="27"/>
        <v/>
      </c>
      <c r="D65" s="176">
        <f t="shared" si="28"/>
        <v>0</v>
      </c>
      <c r="E65" s="210" t="e">
        <f>+MID(#REF!,28,1)</f>
        <v>#REF!</v>
      </c>
      <c r="F65" s="210" t="str">
        <f>IFERROR((VLOOKUP(E65,#REF!,2,FALSE)),"")</f>
        <v/>
      </c>
      <c r="G65" s="184" t="str">
        <f t="shared" si="19"/>
        <v/>
      </c>
      <c r="H65" s="184">
        <f t="shared" si="29"/>
        <v>0</v>
      </c>
      <c r="I65" s="209" t="e">
        <f>+MID(#REF!,28,1)</f>
        <v>#REF!</v>
      </c>
      <c r="J65" s="209" t="str">
        <f>IFERROR((VLOOKUP(I65,#REF!,2,FALSE)),"")</f>
        <v/>
      </c>
      <c r="K65" s="176" t="str">
        <f t="shared" si="20"/>
        <v/>
      </c>
      <c r="L65" s="176">
        <f t="shared" si="30"/>
        <v>0</v>
      </c>
      <c r="M65" s="210" t="e">
        <f>+MID(#REF!,28,1)</f>
        <v>#REF!</v>
      </c>
      <c r="N65" s="210" t="str">
        <f>IFERROR((VLOOKUP(M65,#REF!,2,FALSE)),"")</f>
        <v/>
      </c>
      <c r="O65" s="184" t="str">
        <f t="shared" si="21"/>
        <v/>
      </c>
      <c r="P65" s="184">
        <f t="shared" si="31"/>
        <v>0</v>
      </c>
      <c r="Q65" s="209" t="e">
        <f>+MID(#REF!,28,1)</f>
        <v>#REF!</v>
      </c>
      <c r="R65" s="209" t="str">
        <f>IFERROR((VLOOKUP(Q65,#REF!,2,FALSE)),"")</f>
        <v/>
      </c>
      <c r="S65" s="176" t="str">
        <f t="shared" si="22"/>
        <v/>
      </c>
      <c r="T65" s="176">
        <f t="shared" si="32"/>
        <v>0</v>
      </c>
      <c r="U65" s="210" t="e">
        <f>+MID(#REF!,28,1)</f>
        <v>#REF!</v>
      </c>
      <c r="V65" s="210" t="str">
        <f>IFERROR((VLOOKUP(U65,#REF!,2,FALSE)),"")</f>
        <v/>
      </c>
      <c r="W65" s="184" t="str">
        <f t="shared" si="23"/>
        <v/>
      </c>
      <c r="X65" s="184">
        <f t="shared" si="33"/>
        <v>0</v>
      </c>
      <c r="Y65" s="209" t="e">
        <f>+MID(#REF!,28,1)</f>
        <v>#REF!</v>
      </c>
      <c r="Z65" s="209" t="str">
        <f>IFERROR((VLOOKUP(Y65,#REF!,2,FALSE)),"")</f>
        <v/>
      </c>
      <c r="AA65" s="176" t="str">
        <f t="shared" si="24"/>
        <v/>
      </c>
      <c r="AB65" s="176">
        <f t="shared" si="34"/>
        <v>0</v>
      </c>
      <c r="AC65" s="210" t="e">
        <f>+MID(#REF!,28,1)</f>
        <v>#REF!</v>
      </c>
      <c r="AD65" s="210" t="str">
        <f>IFERROR((VLOOKUP(AC65,#REF!,2,FALSE)),"")</f>
        <v/>
      </c>
      <c r="AE65" s="184" t="str">
        <f t="shared" si="25"/>
        <v/>
      </c>
      <c r="AF65" s="184">
        <f t="shared" si="35"/>
        <v>0</v>
      </c>
      <c r="AG65" s="209" t="e">
        <f>+MID(#REF!,28,1)</f>
        <v>#REF!</v>
      </c>
      <c r="AH65" s="209" t="str">
        <f>IFERROR((VLOOKUP(AG65,#REF!,2,FALSE)),"")</f>
        <v/>
      </c>
      <c r="AI65" s="176" t="str">
        <f t="shared" si="26"/>
        <v/>
      </c>
      <c r="AJ65" s="176">
        <f t="shared" si="36"/>
        <v>0</v>
      </c>
      <c r="AL65" s="217" t="s">
        <v>714</v>
      </c>
      <c r="AM65" s="209" t="s">
        <v>715</v>
      </c>
      <c r="AN65" s="209">
        <f>IFERROR(CODE(AL65),"")</f>
        <v>48</v>
      </c>
    </row>
    <row r="66" spans="1:40" ht="13.5" customHeight="1">
      <c r="A66" s="209" t="e">
        <f>+MID(#REF!,29,1)</f>
        <v>#REF!</v>
      </c>
      <c r="B66" s="209" t="str">
        <f>IFERROR((VLOOKUP(A66,#REF!,2,FALSE)),"")</f>
        <v/>
      </c>
      <c r="C66" s="176" t="str">
        <f t="shared" si="27"/>
        <v/>
      </c>
      <c r="D66" s="176">
        <f t="shared" si="28"/>
        <v>0</v>
      </c>
      <c r="E66" s="210" t="e">
        <f>+MID(#REF!,29,1)</f>
        <v>#REF!</v>
      </c>
      <c r="F66" s="210" t="str">
        <f>IFERROR((VLOOKUP(E66,#REF!,2,FALSE)),"")</f>
        <v/>
      </c>
      <c r="G66" s="184" t="str">
        <f t="shared" si="19"/>
        <v/>
      </c>
      <c r="H66" s="184">
        <f t="shared" si="29"/>
        <v>0</v>
      </c>
      <c r="I66" s="209" t="e">
        <f>+MID(#REF!,29,1)</f>
        <v>#REF!</v>
      </c>
      <c r="J66" s="209" t="str">
        <f>IFERROR((VLOOKUP(I66,#REF!,2,FALSE)),"")</f>
        <v/>
      </c>
      <c r="K66" s="176" t="str">
        <f t="shared" si="20"/>
        <v/>
      </c>
      <c r="L66" s="176">
        <f t="shared" si="30"/>
        <v>0</v>
      </c>
      <c r="M66" s="210" t="e">
        <f>+MID(#REF!,29,1)</f>
        <v>#REF!</v>
      </c>
      <c r="N66" s="210" t="str">
        <f>IFERROR((VLOOKUP(M66,#REF!,2,FALSE)),"")</f>
        <v/>
      </c>
      <c r="O66" s="184" t="str">
        <f t="shared" si="21"/>
        <v/>
      </c>
      <c r="P66" s="184">
        <f t="shared" si="31"/>
        <v>0</v>
      </c>
      <c r="Q66" s="209" t="e">
        <f>+MID(#REF!,29,1)</f>
        <v>#REF!</v>
      </c>
      <c r="R66" s="209" t="str">
        <f>IFERROR((VLOOKUP(Q66,#REF!,2,FALSE)),"")</f>
        <v/>
      </c>
      <c r="S66" s="176" t="str">
        <f t="shared" si="22"/>
        <v/>
      </c>
      <c r="T66" s="176">
        <f t="shared" si="32"/>
        <v>0</v>
      </c>
      <c r="U66" s="210" t="e">
        <f>+MID(#REF!,29,1)</f>
        <v>#REF!</v>
      </c>
      <c r="V66" s="210" t="str">
        <f>IFERROR((VLOOKUP(U66,#REF!,2,FALSE)),"")</f>
        <v/>
      </c>
      <c r="W66" s="184" t="str">
        <f t="shared" si="23"/>
        <v/>
      </c>
      <c r="X66" s="184">
        <f t="shared" si="33"/>
        <v>0</v>
      </c>
      <c r="Y66" s="209" t="e">
        <f>+MID(#REF!,29,1)</f>
        <v>#REF!</v>
      </c>
      <c r="Z66" s="209" t="str">
        <f>IFERROR((VLOOKUP(Y66,#REF!,2,FALSE)),"")</f>
        <v/>
      </c>
      <c r="AA66" s="176" t="str">
        <f t="shared" si="24"/>
        <v/>
      </c>
      <c r="AB66" s="176">
        <f t="shared" si="34"/>
        <v>0</v>
      </c>
      <c r="AC66" s="210" t="e">
        <f>+MID(#REF!,29,1)</f>
        <v>#REF!</v>
      </c>
      <c r="AD66" s="210" t="str">
        <f>IFERROR((VLOOKUP(AC66,#REF!,2,FALSE)),"")</f>
        <v/>
      </c>
      <c r="AE66" s="184" t="str">
        <f t="shared" si="25"/>
        <v/>
      </c>
      <c r="AF66" s="184">
        <f t="shared" si="35"/>
        <v>0</v>
      </c>
      <c r="AG66" s="209" t="e">
        <f>+MID(#REF!,29,1)</f>
        <v>#REF!</v>
      </c>
      <c r="AH66" s="209" t="str">
        <f>IFERROR((VLOOKUP(AG66,#REF!,2,FALSE)),"")</f>
        <v/>
      </c>
      <c r="AI66" s="176" t="str">
        <f t="shared" si="26"/>
        <v/>
      </c>
      <c r="AJ66" s="176">
        <f t="shared" si="36"/>
        <v>0</v>
      </c>
      <c r="AL66" s="217" t="s">
        <v>716</v>
      </c>
      <c r="AM66" s="209" t="s">
        <v>717</v>
      </c>
      <c r="AN66" s="209">
        <f t="shared" ref="AN66:AN68" si="38">IFERROR(CODE(AL66),"")</f>
        <v>46</v>
      </c>
    </row>
    <row r="67" spans="1:40" ht="13.5" customHeight="1">
      <c r="A67" s="209" t="e">
        <f>+MID(#REF!,30,1)</f>
        <v>#REF!</v>
      </c>
      <c r="B67" s="209" t="str">
        <f>IFERROR((VLOOKUP(A67,#REF!,2,FALSE)),"")</f>
        <v/>
      </c>
      <c r="C67" s="176" t="str">
        <f t="shared" si="27"/>
        <v/>
      </c>
      <c r="D67" s="176">
        <f t="shared" si="28"/>
        <v>0</v>
      </c>
      <c r="E67" s="210" t="e">
        <f>+MID(#REF!,30,1)</f>
        <v>#REF!</v>
      </c>
      <c r="F67" s="210" t="str">
        <f>IFERROR((VLOOKUP(E67,#REF!,2,FALSE)),"")</f>
        <v/>
      </c>
      <c r="G67" s="184" t="str">
        <f t="shared" si="19"/>
        <v/>
      </c>
      <c r="H67" s="184">
        <f t="shared" si="29"/>
        <v>0</v>
      </c>
      <c r="I67" s="209" t="e">
        <f>+MID(#REF!,30,1)</f>
        <v>#REF!</v>
      </c>
      <c r="J67" s="209" t="str">
        <f>IFERROR((VLOOKUP(I67,#REF!,2,FALSE)),"")</f>
        <v/>
      </c>
      <c r="K67" s="176" t="str">
        <f t="shared" si="20"/>
        <v/>
      </c>
      <c r="L67" s="176">
        <f t="shared" si="30"/>
        <v>0</v>
      </c>
      <c r="M67" s="210" t="e">
        <f>+MID(#REF!,30,1)</f>
        <v>#REF!</v>
      </c>
      <c r="N67" s="210" t="str">
        <f>IFERROR((VLOOKUP(M67,#REF!,2,FALSE)),"")</f>
        <v/>
      </c>
      <c r="O67" s="184" t="str">
        <f t="shared" si="21"/>
        <v/>
      </c>
      <c r="P67" s="184">
        <f t="shared" si="31"/>
        <v>0</v>
      </c>
      <c r="Q67" s="209" t="e">
        <f>+MID(#REF!,30,1)</f>
        <v>#REF!</v>
      </c>
      <c r="R67" s="209" t="str">
        <f>IFERROR((VLOOKUP(Q67,#REF!,2,FALSE)),"")</f>
        <v/>
      </c>
      <c r="S67" s="176" t="str">
        <f t="shared" si="22"/>
        <v/>
      </c>
      <c r="T67" s="176">
        <f t="shared" si="32"/>
        <v>0</v>
      </c>
      <c r="U67" s="210" t="e">
        <f>+MID(#REF!,30,1)</f>
        <v>#REF!</v>
      </c>
      <c r="V67" s="210" t="str">
        <f>IFERROR((VLOOKUP(U67,#REF!,2,FALSE)),"")</f>
        <v/>
      </c>
      <c r="W67" s="184" t="str">
        <f t="shared" si="23"/>
        <v/>
      </c>
      <c r="X67" s="184">
        <f t="shared" si="33"/>
        <v>0</v>
      </c>
      <c r="Y67" s="209" t="e">
        <f>+MID(#REF!,30,1)</f>
        <v>#REF!</v>
      </c>
      <c r="Z67" s="209" t="str">
        <f>IFERROR((VLOOKUP(Y67,#REF!,2,FALSE)),"")</f>
        <v/>
      </c>
      <c r="AA67" s="176" t="str">
        <f t="shared" si="24"/>
        <v/>
      </c>
      <c r="AB67" s="176">
        <f t="shared" si="34"/>
        <v>0</v>
      </c>
      <c r="AC67" s="210" t="e">
        <f>+MID(#REF!,30,1)</f>
        <v>#REF!</v>
      </c>
      <c r="AD67" s="210" t="str">
        <f>IFERROR((VLOOKUP(AC67,#REF!,2,FALSE)),"")</f>
        <v/>
      </c>
      <c r="AE67" s="184" t="str">
        <f t="shared" si="25"/>
        <v/>
      </c>
      <c r="AF67" s="184">
        <f t="shared" si="35"/>
        <v>0</v>
      </c>
      <c r="AG67" s="209" t="e">
        <f>+MID(#REF!,30,1)</f>
        <v>#REF!</v>
      </c>
      <c r="AH67" s="209" t="str">
        <f>IFERROR((VLOOKUP(AG67,#REF!,2,FALSE)),"")</f>
        <v/>
      </c>
      <c r="AI67" s="176" t="str">
        <f t="shared" si="26"/>
        <v/>
      </c>
      <c r="AJ67" s="176">
        <f t="shared" si="36"/>
        <v>0</v>
      </c>
      <c r="AL67" s="217" t="s">
        <v>718</v>
      </c>
      <c r="AM67" s="209" t="s">
        <v>719</v>
      </c>
      <c r="AN67" s="209">
        <f t="shared" si="38"/>
        <v>95</v>
      </c>
    </row>
    <row r="68" spans="1:40" ht="13.5" customHeight="1">
      <c r="A68" s="209" t="e">
        <f>+MID(#REF!,31,1)</f>
        <v>#REF!</v>
      </c>
      <c r="B68" s="209" t="str">
        <f>IFERROR((VLOOKUP(A68,#REF!,2,FALSE)),"")</f>
        <v/>
      </c>
      <c r="C68" s="176" t="str">
        <f t="shared" si="27"/>
        <v/>
      </c>
      <c r="D68" s="176">
        <f t="shared" si="28"/>
        <v>0</v>
      </c>
      <c r="E68" s="210" t="e">
        <f>+MID(#REF!,31,1)</f>
        <v>#REF!</v>
      </c>
      <c r="F68" s="210" t="str">
        <f>IFERROR((VLOOKUP(E68,#REF!,2,FALSE)),"")</f>
        <v/>
      </c>
      <c r="G68" s="184" t="str">
        <f t="shared" si="19"/>
        <v/>
      </c>
      <c r="H68" s="184">
        <f t="shared" si="29"/>
        <v>0</v>
      </c>
      <c r="I68" s="209" t="e">
        <f>+MID(#REF!,31,1)</f>
        <v>#REF!</v>
      </c>
      <c r="J68" s="209" t="str">
        <f>IFERROR((VLOOKUP(I68,#REF!,2,FALSE)),"")</f>
        <v/>
      </c>
      <c r="K68" s="176" t="str">
        <f t="shared" si="20"/>
        <v/>
      </c>
      <c r="L68" s="176">
        <f t="shared" si="30"/>
        <v>0</v>
      </c>
      <c r="M68" s="210" t="e">
        <f>+MID(#REF!,31,1)</f>
        <v>#REF!</v>
      </c>
      <c r="N68" s="210" t="str">
        <f>IFERROR((VLOOKUP(M68,#REF!,2,FALSE)),"")</f>
        <v/>
      </c>
      <c r="O68" s="184" t="str">
        <f t="shared" si="21"/>
        <v/>
      </c>
      <c r="P68" s="184">
        <f t="shared" si="31"/>
        <v>0</v>
      </c>
      <c r="Q68" s="209" t="e">
        <f>+MID(#REF!,31,1)</f>
        <v>#REF!</v>
      </c>
      <c r="R68" s="209" t="str">
        <f>IFERROR((VLOOKUP(Q68,#REF!,2,FALSE)),"")</f>
        <v/>
      </c>
      <c r="S68" s="176" t="str">
        <f t="shared" si="22"/>
        <v/>
      </c>
      <c r="T68" s="176">
        <f t="shared" si="32"/>
        <v>0</v>
      </c>
      <c r="U68" s="210" t="e">
        <f>+MID(#REF!,31,1)</f>
        <v>#REF!</v>
      </c>
      <c r="V68" s="210" t="str">
        <f>IFERROR((VLOOKUP(U68,#REF!,2,FALSE)),"")</f>
        <v/>
      </c>
      <c r="W68" s="184" t="str">
        <f t="shared" si="23"/>
        <v/>
      </c>
      <c r="X68" s="184">
        <f t="shared" si="33"/>
        <v>0</v>
      </c>
      <c r="Y68" s="209" t="e">
        <f>+MID(#REF!,31,1)</f>
        <v>#REF!</v>
      </c>
      <c r="Z68" s="209" t="str">
        <f>IFERROR((VLOOKUP(Y68,#REF!,2,FALSE)),"")</f>
        <v/>
      </c>
      <c r="AA68" s="176" t="str">
        <f t="shared" si="24"/>
        <v/>
      </c>
      <c r="AB68" s="176">
        <f t="shared" si="34"/>
        <v>0</v>
      </c>
      <c r="AC68" s="210" t="e">
        <f>+MID(#REF!,31,1)</f>
        <v>#REF!</v>
      </c>
      <c r="AD68" s="210" t="str">
        <f>IFERROR((VLOOKUP(AC68,#REF!,2,FALSE)),"")</f>
        <v/>
      </c>
      <c r="AE68" s="184" t="str">
        <f t="shared" si="25"/>
        <v/>
      </c>
      <c r="AF68" s="184">
        <f t="shared" si="35"/>
        <v>0</v>
      </c>
      <c r="AG68" s="209" t="e">
        <f>+MID(#REF!,31,1)</f>
        <v>#REF!</v>
      </c>
      <c r="AH68" s="209" t="str">
        <f>IFERROR((VLOOKUP(AG68,#REF!,2,FALSE)),"")</f>
        <v/>
      </c>
      <c r="AI68" s="176" t="str">
        <f t="shared" si="26"/>
        <v/>
      </c>
      <c r="AJ68" s="176">
        <f t="shared" si="36"/>
        <v>0</v>
      </c>
      <c r="AL68" s="209" t="s">
        <v>835</v>
      </c>
      <c r="AM68" s="209" t="s">
        <v>855</v>
      </c>
      <c r="AN68" s="209">
        <f t="shared" si="38"/>
        <v>36</v>
      </c>
    </row>
    <row r="69" spans="1:40" ht="13.5" customHeight="1">
      <c r="A69" s="209" t="e">
        <f>+MID(#REF!,32,1)</f>
        <v>#REF!</v>
      </c>
      <c r="B69" s="209" t="str">
        <f>IFERROR((VLOOKUP(A69,#REF!,2,FALSE)),"")</f>
        <v/>
      </c>
      <c r="C69" s="176" t="str">
        <f t="shared" si="27"/>
        <v/>
      </c>
      <c r="D69" s="218">
        <f t="shared" si="28"/>
        <v>0</v>
      </c>
      <c r="E69" s="210" t="e">
        <f>+MID(#REF!,32,1)</f>
        <v>#REF!</v>
      </c>
      <c r="F69" s="210" t="str">
        <f>IFERROR((VLOOKUP(E69,#REF!,2,FALSE)),"")</f>
        <v/>
      </c>
      <c r="G69" s="184" t="str">
        <f t="shared" si="19"/>
        <v/>
      </c>
      <c r="H69" s="219">
        <f t="shared" si="29"/>
        <v>0</v>
      </c>
      <c r="I69" s="209" t="e">
        <f>+MID(#REF!,32,1)</f>
        <v>#REF!</v>
      </c>
      <c r="J69" s="209" t="str">
        <f>IFERROR((VLOOKUP(I69,#REF!,2,FALSE)),"")</f>
        <v/>
      </c>
      <c r="K69" s="176" t="str">
        <f t="shared" si="20"/>
        <v/>
      </c>
      <c r="L69" s="218">
        <f t="shared" si="30"/>
        <v>0</v>
      </c>
      <c r="M69" s="210" t="e">
        <f>+MID(#REF!,32,1)</f>
        <v>#REF!</v>
      </c>
      <c r="N69" s="210" t="str">
        <f>IFERROR((VLOOKUP(M69,#REF!,2,FALSE)),"")</f>
        <v/>
      </c>
      <c r="O69" s="184" t="str">
        <f t="shared" si="21"/>
        <v/>
      </c>
      <c r="P69" s="219">
        <f t="shared" si="31"/>
        <v>0</v>
      </c>
      <c r="Q69" s="209" t="e">
        <f>+MID(#REF!,32,1)</f>
        <v>#REF!</v>
      </c>
      <c r="R69" s="209" t="str">
        <f>IFERROR((VLOOKUP(Q69,#REF!,2,FALSE)),"")</f>
        <v/>
      </c>
      <c r="S69" s="176" t="str">
        <f t="shared" si="22"/>
        <v/>
      </c>
      <c r="T69" s="218">
        <f t="shared" si="32"/>
        <v>0</v>
      </c>
      <c r="U69" s="210" t="e">
        <f>+MID(#REF!,32,1)</f>
        <v>#REF!</v>
      </c>
      <c r="V69" s="210" t="str">
        <f>IFERROR((VLOOKUP(U69,#REF!,2,FALSE)),"")</f>
        <v/>
      </c>
      <c r="W69" s="184" t="str">
        <f t="shared" si="23"/>
        <v/>
      </c>
      <c r="X69" s="219">
        <f t="shared" si="33"/>
        <v>0</v>
      </c>
      <c r="Y69" s="209" t="e">
        <f>+MID(#REF!,32,1)</f>
        <v>#REF!</v>
      </c>
      <c r="Z69" s="209" t="str">
        <f>IFERROR((VLOOKUP(Y69,#REF!,2,FALSE)),"")</f>
        <v/>
      </c>
      <c r="AA69" s="176" t="str">
        <f t="shared" si="24"/>
        <v/>
      </c>
      <c r="AB69" s="218">
        <f t="shared" si="34"/>
        <v>0</v>
      </c>
      <c r="AC69" s="210" t="e">
        <f>+MID(#REF!,32,1)</f>
        <v>#REF!</v>
      </c>
      <c r="AD69" s="210" t="str">
        <f>IFERROR((VLOOKUP(AC69,#REF!,2,FALSE)),"")</f>
        <v/>
      </c>
      <c r="AE69" s="184" t="str">
        <f t="shared" si="25"/>
        <v/>
      </c>
      <c r="AF69" s="219">
        <f t="shared" si="35"/>
        <v>0</v>
      </c>
      <c r="AG69" s="209" t="e">
        <f>+MID(#REF!,32,1)</f>
        <v>#REF!</v>
      </c>
      <c r="AH69" s="209" t="str">
        <f>IFERROR((VLOOKUP(AG69,#REF!,2,FALSE)),"")</f>
        <v/>
      </c>
      <c r="AI69" s="176" t="str">
        <f t="shared" si="26"/>
        <v/>
      </c>
      <c r="AJ69" s="218">
        <f t="shared" si="36"/>
        <v>0</v>
      </c>
    </row>
    <row r="70" spans="1:40" ht="13.5" customHeight="1">
      <c r="A70" s="220"/>
      <c r="B70" s="220"/>
      <c r="D70" s="209">
        <f>SUM(D38:D69)</f>
        <v>0</v>
      </c>
      <c r="E70" s="220"/>
      <c r="F70" s="220"/>
      <c r="H70" s="209">
        <f>SUM(H38:H69)</f>
        <v>0</v>
      </c>
      <c r="I70" s="220"/>
      <c r="J70" s="220"/>
      <c r="L70" s="209">
        <f>SUM(L38:L69)</f>
        <v>0</v>
      </c>
      <c r="M70" s="220"/>
      <c r="N70" s="220"/>
      <c r="P70" s="209">
        <f>SUM(P38:P69)</f>
        <v>0</v>
      </c>
      <c r="Q70" s="220"/>
      <c r="R70" s="220"/>
      <c r="T70" s="209">
        <f>SUM(T38:T69)</f>
        <v>0</v>
      </c>
      <c r="U70" s="220"/>
      <c r="V70" s="220"/>
      <c r="X70" s="209">
        <f>SUM(X38:X69)</f>
        <v>0</v>
      </c>
      <c r="Y70" s="221"/>
      <c r="Z70" s="221"/>
      <c r="AB70" s="186">
        <f>SUM(AB38:AB69)</f>
        <v>0</v>
      </c>
      <c r="AC70" s="221"/>
      <c r="AD70" s="221"/>
      <c r="AF70" s="186">
        <f>SUM(AF38:AF69)</f>
        <v>0</v>
      </c>
      <c r="AG70" s="221"/>
      <c r="AH70" s="221"/>
      <c r="AJ70" s="186">
        <f>SUM(AJ38:AJ69)</f>
        <v>0</v>
      </c>
    </row>
    <row r="71" spans="1:40" ht="13.5" customHeight="1"/>
    <row r="72" spans="1:40" ht="13.5" customHeight="1">
      <c r="A72" s="182" t="s">
        <v>920</v>
      </c>
      <c r="B72" s="182" t="s">
        <v>921</v>
      </c>
      <c r="C72" s="182" t="s">
        <v>922</v>
      </c>
      <c r="D72" s="182" t="s">
        <v>923</v>
      </c>
      <c r="E72" s="182" t="s">
        <v>924</v>
      </c>
      <c r="F72" s="182" t="s">
        <v>925</v>
      </c>
      <c r="G72" s="182" t="s">
        <v>926</v>
      </c>
      <c r="H72" s="182" t="s">
        <v>927</v>
      </c>
    </row>
    <row r="73" spans="1:40" ht="13.5" customHeight="1">
      <c r="A73" s="209" t="e">
        <f>+LEFT(#REF!,1)</f>
        <v>#REF!</v>
      </c>
      <c r="B73" s="209" t="str">
        <f>IFERROR((VLOOKUP(A73,#REF!,2,FALSE)),"")</f>
        <v/>
      </c>
      <c r="C73" s="176" t="str">
        <f>IFERROR(CODE(A73),"")</f>
        <v/>
      </c>
      <c r="D73" s="176">
        <f>IF(C73="",0,IF(OR(AND(C73&lt;=122,C73&gt;=97),AND(C73&lt;=90,C73&gt;=65),AND(C73&lt;=57,C73&gt;=48),C73=45,C73=46,C73=64,C73=95,C73=36,C73=35),0,1))</f>
        <v>0</v>
      </c>
      <c r="E73" s="210" t="e">
        <f>+LEFT(#REF!,1)</f>
        <v>#REF!</v>
      </c>
      <c r="F73" s="210" t="str">
        <f>IFERROR((VLOOKUP(E73,#REF!,2,FALSE)),"")</f>
        <v/>
      </c>
      <c r="G73" s="184" t="str">
        <f t="shared" ref="G73:G104" si="39">IFERROR(CODE(E73),"")</f>
        <v/>
      </c>
      <c r="H73" s="184">
        <f>IF(G73="",0,IF(OR(AND(G73&lt;=122,G73&gt;=97),AND(G73&lt;=90,G73&gt;=65),AND(G73&lt;=57,G73&gt;=48),G73=45,G73=46,G73=64,G73=95,G73=36,G73=35),0,1))</f>
        <v>0</v>
      </c>
    </row>
    <row r="74" spans="1:40" ht="13.5" customHeight="1">
      <c r="A74" s="209" t="e">
        <f>+MID(#REF!,2,1)</f>
        <v>#REF!</v>
      </c>
      <c r="B74" s="209" t="str">
        <f>IFERROR((VLOOKUP(A74,#REF!,2,FALSE)),"")</f>
        <v/>
      </c>
      <c r="C74" s="176" t="str">
        <f t="shared" ref="C74:C104" si="40">IFERROR(CODE(A74),"")</f>
        <v/>
      </c>
      <c r="D74" s="176">
        <f t="shared" ref="D74:D104" si="41">IF(C74="",0,IF(OR(AND(C74&lt;=122,C74&gt;=97),AND(C74&lt;=90,C74&gt;=65),AND(C74&lt;=57,C74&gt;=48),C74=45,C74=46,C74=64,C74=95,C74=36,C74=35),0,1))</f>
        <v>0</v>
      </c>
      <c r="E74" s="210" t="e">
        <f>+MID(#REF!,2,1)</f>
        <v>#REF!</v>
      </c>
      <c r="F74" s="210" t="str">
        <f>IFERROR((VLOOKUP(E74,#REF!,2,FALSE)),"")</f>
        <v/>
      </c>
      <c r="G74" s="184" t="str">
        <f t="shared" si="39"/>
        <v/>
      </c>
      <c r="H74" s="184">
        <f>IF(G74="",0,IF(OR(AND(G74&lt;=122,G74&gt;=97),AND(G74&lt;=90,G74&gt;=65),AND(G74&lt;=57,G74&gt;=48),G74=45,G74=46,G74=64,G74=95,G74=36,G74=35),0,1))</f>
        <v>0</v>
      </c>
    </row>
    <row r="75" spans="1:40" ht="13.5" customHeight="1">
      <c r="A75" s="209" t="e">
        <f>+MID(#REF!,3,1)</f>
        <v>#REF!</v>
      </c>
      <c r="B75" s="209" t="str">
        <f>IFERROR((VLOOKUP(A75,#REF!,2,FALSE)),"")</f>
        <v/>
      </c>
      <c r="C75" s="176" t="str">
        <f t="shared" si="40"/>
        <v/>
      </c>
      <c r="D75" s="176">
        <f t="shared" si="41"/>
        <v>0</v>
      </c>
      <c r="E75" s="210" t="e">
        <f>+MID(#REF!,3,1)</f>
        <v>#REF!</v>
      </c>
      <c r="F75" s="210" t="str">
        <f>IFERROR((VLOOKUP(E75,#REF!,2,FALSE)),"")</f>
        <v/>
      </c>
      <c r="G75" s="184" t="str">
        <f t="shared" si="39"/>
        <v/>
      </c>
      <c r="H75" s="184">
        <f t="shared" ref="H75:H104" si="42">IF(G75="",0,IF(OR(AND(G75&lt;=122,G75&gt;=97),AND(G75&lt;=90,G75&gt;=65),AND(G75&lt;=57,G75&gt;=48),G75=45,G75=46,G75=64,G75=95,G75=36,G75=35),0,1))</f>
        <v>0</v>
      </c>
    </row>
    <row r="76" spans="1:40" ht="13.5" customHeight="1">
      <c r="A76" s="209" t="e">
        <f>+MID(#REF!,4,1)</f>
        <v>#REF!</v>
      </c>
      <c r="B76" s="209" t="str">
        <f>IFERROR((VLOOKUP(A76,#REF!,2,FALSE)),"")</f>
        <v/>
      </c>
      <c r="C76" s="176" t="str">
        <f t="shared" si="40"/>
        <v/>
      </c>
      <c r="D76" s="176">
        <f t="shared" si="41"/>
        <v>0</v>
      </c>
      <c r="E76" s="210" t="e">
        <f>+MID(#REF!,4,1)</f>
        <v>#REF!</v>
      </c>
      <c r="F76" s="210" t="str">
        <f>IFERROR((VLOOKUP(E76,#REF!,2,FALSE)),"")</f>
        <v/>
      </c>
      <c r="G76" s="184" t="str">
        <f t="shared" si="39"/>
        <v/>
      </c>
      <c r="H76" s="184">
        <f t="shared" si="42"/>
        <v>0</v>
      </c>
    </row>
    <row r="77" spans="1:40" ht="13.5" customHeight="1">
      <c r="A77" s="209" t="e">
        <f>+MID(#REF!,5,1)</f>
        <v>#REF!</v>
      </c>
      <c r="B77" s="209" t="str">
        <f>IFERROR((VLOOKUP(A77,#REF!,2,FALSE)),"")</f>
        <v/>
      </c>
      <c r="C77" s="176" t="str">
        <f t="shared" si="40"/>
        <v/>
      </c>
      <c r="D77" s="176">
        <f t="shared" si="41"/>
        <v>0</v>
      </c>
      <c r="E77" s="210" t="e">
        <f>+MID(#REF!,5,1)</f>
        <v>#REF!</v>
      </c>
      <c r="F77" s="210" t="str">
        <f>IFERROR((VLOOKUP(E77,#REF!,2,FALSE)),"")</f>
        <v/>
      </c>
      <c r="G77" s="184" t="str">
        <f t="shared" si="39"/>
        <v/>
      </c>
      <c r="H77" s="184">
        <f t="shared" si="42"/>
        <v>0</v>
      </c>
    </row>
    <row r="78" spans="1:40" ht="13.5" customHeight="1">
      <c r="A78" s="209" t="e">
        <f>+MID(#REF!,6,1)</f>
        <v>#REF!</v>
      </c>
      <c r="B78" s="209" t="str">
        <f>IFERROR((VLOOKUP(A78,#REF!,2,FALSE)),"")</f>
        <v/>
      </c>
      <c r="C78" s="176" t="str">
        <f t="shared" si="40"/>
        <v/>
      </c>
      <c r="D78" s="176">
        <f t="shared" si="41"/>
        <v>0</v>
      </c>
      <c r="E78" s="210" t="e">
        <f>+MID(#REF!,6,1)</f>
        <v>#REF!</v>
      </c>
      <c r="F78" s="210" t="str">
        <f>IFERROR((VLOOKUP(E78,#REF!,2,FALSE)),"")</f>
        <v/>
      </c>
      <c r="G78" s="184" t="str">
        <f t="shared" si="39"/>
        <v/>
      </c>
      <c r="H78" s="184">
        <f t="shared" si="42"/>
        <v>0</v>
      </c>
    </row>
    <row r="79" spans="1:40" ht="13.5" customHeight="1">
      <c r="A79" s="209" t="e">
        <f>+MID(#REF!,7,1)</f>
        <v>#REF!</v>
      </c>
      <c r="B79" s="209" t="str">
        <f>IFERROR((VLOOKUP(A79,#REF!,2,FALSE)),"")</f>
        <v/>
      </c>
      <c r="C79" s="176" t="str">
        <f t="shared" si="40"/>
        <v/>
      </c>
      <c r="D79" s="176">
        <f t="shared" si="41"/>
        <v>0</v>
      </c>
      <c r="E79" s="210" t="e">
        <f>+MID(#REF!,7,1)</f>
        <v>#REF!</v>
      </c>
      <c r="F79" s="210" t="str">
        <f>IFERROR((VLOOKUP(E79,#REF!,2,FALSE)),"")</f>
        <v/>
      </c>
      <c r="G79" s="184" t="str">
        <f t="shared" si="39"/>
        <v/>
      </c>
      <c r="H79" s="184">
        <f t="shared" si="42"/>
        <v>0</v>
      </c>
    </row>
    <row r="80" spans="1:40" ht="13.5" customHeight="1">
      <c r="A80" s="209" t="e">
        <f>+MID(#REF!,8,1)</f>
        <v>#REF!</v>
      </c>
      <c r="B80" s="209" t="str">
        <f>IFERROR((VLOOKUP(A80,#REF!,2,FALSE)),"")</f>
        <v/>
      </c>
      <c r="C80" s="176" t="str">
        <f t="shared" si="40"/>
        <v/>
      </c>
      <c r="D80" s="176">
        <f t="shared" si="41"/>
        <v>0</v>
      </c>
      <c r="E80" s="210" t="e">
        <f>+MID(#REF!,8,1)</f>
        <v>#REF!</v>
      </c>
      <c r="F80" s="210" t="str">
        <f>IFERROR((VLOOKUP(E80,#REF!,2,FALSE)),"")</f>
        <v/>
      </c>
      <c r="G80" s="184" t="str">
        <f t="shared" si="39"/>
        <v/>
      </c>
      <c r="H80" s="184">
        <f t="shared" si="42"/>
        <v>0</v>
      </c>
    </row>
    <row r="81" spans="1:8" ht="13.5" customHeight="1">
      <c r="A81" s="209" t="e">
        <f>+MID(#REF!,9,1)</f>
        <v>#REF!</v>
      </c>
      <c r="B81" s="209" t="str">
        <f>IFERROR((VLOOKUP(A81,#REF!,2,FALSE)),"")</f>
        <v/>
      </c>
      <c r="C81" s="176" t="str">
        <f t="shared" si="40"/>
        <v/>
      </c>
      <c r="D81" s="176">
        <f t="shared" si="41"/>
        <v>0</v>
      </c>
      <c r="E81" s="210" t="e">
        <f>+MID(#REF!,9,1)</f>
        <v>#REF!</v>
      </c>
      <c r="F81" s="210" t="str">
        <f>IFERROR((VLOOKUP(E81,#REF!,2,FALSE)),"")</f>
        <v/>
      </c>
      <c r="G81" s="184" t="str">
        <f t="shared" si="39"/>
        <v/>
      </c>
      <c r="H81" s="184">
        <f t="shared" si="42"/>
        <v>0</v>
      </c>
    </row>
    <row r="82" spans="1:8" ht="13.5" customHeight="1">
      <c r="A82" s="209" t="e">
        <f>+MID(#REF!,10,1)</f>
        <v>#REF!</v>
      </c>
      <c r="B82" s="209" t="str">
        <f>IFERROR((VLOOKUP(A82,#REF!,2,FALSE)),"")</f>
        <v/>
      </c>
      <c r="C82" s="176" t="str">
        <f t="shared" si="40"/>
        <v/>
      </c>
      <c r="D82" s="176">
        <f t="shared" si="41"/>
        <v>0</v>
      </c>
      <c r="E82" s="210" t="e">
        <f>+MID(#REF!,10,1)</f>
        <v>#REF!</v>
      </c>
      <c r="F82" s="210" t="str">
        <f>IFERROR((VLOOKUP(E82,#REF!,2,FALSE)),"")</f>
        <v/>
      </c>
      <c r="G82" s="184" t="str">
        <f t="shared" si="39"/>
        <v/>
      </c>
      <c r="H82" s="184">
        <f t="shared" si="42"/>
        <v>0</v>
      </c>
    </row>
    <row r="83" spans="1:8" ht="13.5" customHeight="1">
      <c r="A83" s="209" t="e">
        <f>+MID(#REF!,11,1)</f>
        <v>#REF!</v>
      </c>
      <c r="B83" s="209" t="str">
        <f>IFERROR((VLOOKUP(A83,#REF!,2,FALSE)),"")</f>
        <v/>
      </c>
      <c r="C83" s="176" t="str">
        <f t="shared" si="40"/>
        <v/>
      </c>
      <c r="D83" s="176">
        <f t="shared" si="41"/>
        <v>0</v>
      </c>
      <c r="E83" s="210" t="e">
        <f>+MID(#REF!,11,1)</f>
        <v>#REF!</v>
      </c>
      <c r="F83" s="210" t="str">
        <f>IFERROR((VLOOKUP(E83,#REF!,2,FALSE)),"")</f>
        <v/>
      </c>
      <c r="G83" s="184" t="str">
        <f t="shared" si="39"/>
        <v/>
      </c>
      <c r="H83" s="184">
        <f t="shared" si="42"/>
        <v>0</v>
      </c>
    </row>
    <row r="84" spans="1:8" ht="13.5" customHeight="1">
      <c r="A84" s="209" t="e">
        <f>+MID(#REF!,12,1)</f>
        <v>#REF!</v>
      </c>
      <c r="B84" s="209" t="str">
        <f>IFERROR((VLOOKUP(A84,#REF!,2,FALSE)),"")</f>
        <v/>
      </c>
      <c r="C84" s="176" t="str">
        <f t="shared" si="40"/>
        <v/>
      </c>
      <c r="D84" s="176">
        <f t="shared" si="41"/>
        <v>0</v>
      </c>
      <c r="E84" s="210" t="e">
        <f>+MID(#REF!,12,1)</f>
        <v>#REF!</v>
      </c>
      <c r="F84" s="210" t="str">
        <f>IFERROR((VLOOKUP(E84,#REF!,2,FALSE)),"")</f>
        <v/>
      </c>
      <c r="G84" s="184" t="str">
        <f t="shared" si="39"/>
        <v/>
      </c>
      <c r="H84" s="184">
        <f t="shared" si="42"/>
        <v>0</v>
      </c>
    </row>
    <row r="85" spans="1:8" ht="13.5" customHeight="1">
      <c r="A85" s="209" t="e">
        <f>+MID(#REF!,13,1)</f>
        <v>#REF!</v>
      </c>
      <c r="B85" s="209" t="str">
        <f>IFERROR((VLOOKUP(A85,#REF!,2,FALSE)),"")</f>
        <v/>
      </c>
      <c r="C85" s="176" t="str">
        <f t="shared" si="40"/>
        <v/>
      </c>
      <c r="D85" s="176">
        <f t="shared" si="41"/>
        <v>0</v>
      </c>
      <c r="E85" s="210" t="e">
        <f>+MID(#REF!,13,1)</f>
        <v>#REF!</v>
      </c>
      <c r="F85" s="210" t="str">
        <f>IFERROR((VLOOKUP(E85,#REF!,2,FALSE)),"")</f>
        <v/>
      </c>
      <c r="G85" s="184" t="str">
        <f t="shared" si="39"/>
        <v/>
      </c>
      <c r="H85" s="184">
        <f t="shared" si="42"/>
        <v>0</v>
      </c>
    </row>
    <row r="86" spans="1:8" ht="13.5" customHeight="1">
      <c r="A86" s="209" t="e">
        <f>+MID(#REF!,14,1)</f>
        <v>#REF!</v>
      </c>
      <c r="B86" s="209" t="str">
        <f>IFERROR((VLOOKUP(A86,#REF!,2,FALSE)),"")</f>
        <v/>
      </c>
      <c r="C86" s="176" t="str">
        <f t="shared" si="40"/>
        <v/>
      </c>
      <c r="D86" s="176">
        <f t="shared" si="41"/>
        <v>0</v>
      </c>
      <c r="E86" s="210" t="e">
        <f>+MID(#REF!,14,1)</f>
        <v>#REF!</v>
      </c>
      <c r="F86" s="210" t="str">
        <f>IFERROR((VLOOKUP(E86,#REF!,2,FALSE)),"")</f>
        <v/>
      </c>
      <c r="G86" s="184" t="str">
        <f t="shared" si="39"/>
        <v/>
      </c>
      <c r="H86" s="184">
        <f t="shared" si="42"/>
        <v>0</v>
      </c>
    </row>
    <row r="87" spans="1:8" ht="13.5" customHeight="1">
      <c r="A87" s="209" t="e">
        <f>+MID(#REF!,15,1)</f>
        <v>#REF!</v>
      </c>
      <c r="B87" s="209" t="str">
        <f>IFERROR((VLOOKUP(A87,#REF!,2,FALSE)),"")</f>
        <v/>
      </c>
      <c r="C87" s="176" t="str">
        <f t="shared" si="40"/>
        <v/>
      </c>
      <c r="D87" s="176">
        <f t="shared" si="41"/>
        <v>0</v>
      </c>
      <c r="E87" s="210" t="e">
        <f>+MID(#REF!,15,1)</f>
        <v>#REF!</v>
      </c>
      <c r="F87" s="210" t="str">
        <f>IFERROR((VLOOKUP(E87,#REF!,2,FALSE)),"")</f>
        <v/>
      </c>
      <c r="G87" s="184" t="str">
        <f t="shared" si="39"/>
        <v/>
      </c>
      <c r="H87" s="184">
        <f t="shared" si="42"/>
        <v>0</v>
      </c>
    </row>
    <row r="88" spans="1:8" ht="13.5" customHeight="1">
      <c r="A88" s="209" t="e">
        <f>+MID(#REF!,16,1)</f>
        <v>#REF!</v>
      </c>
      <c r="B88" s="209" t="str">
        <f>IFERROR((VLOOKUP(A88,#REF!,2,FALSE)),"")</f>
        <v/>
      </c>
      <c r="C88" s="176" t="str">
        <f t="shared" si="40"/>
        <v/>
      </c>
      <c r="D88" s="176">
        <f t="shared" si="41"/>
        <v>0</v>
      </c>
      <c r="E88" s="210" t="e">
        <f>+MID(#REF!,16,1)</f>
        <v>#REF!</v>
      </c>
      <c r="F88" s="210" t="str">
        <f>IFERROR((VLOOKUP(E88,#REF!,2,FALSE)),"")</f>
        <v/>
      </c>
      <c r="G88" s="184" t="str">
        <f t="shared" si="39"/>
        <v/>
      </c>
      <c r="H88" s="184">
        <f t="shared" si="42"/>
        <v>0</v>
      </c>
    </row>
    <row r="89" spans="1:8" ht="13.5" customHeight="1">
      <c r="A89" s="209" t="e">
        <f>+MID(#REF!,17,1)</f>
        <v>#REF!</v>
      </c>
      <c r="B89" s="209" t="str">
        <f>IFERROR((VLOOKUP(A89,#REF!,2,FALSE)),"")</f>
        <v/>
      </c>
      <c r="C89" s="176" t="str">
        <f t="shared" si="40"/>
        <v/>
      </c>
      <c r="D89" s="176">
        <f t="shared" si="41"/>
        <v>0</v>
      </c>
      <c r="E89" s="210" t="e">
        <f>+MID(#REF!,17,1)</f>
        <v>#REF!</v>
      </c>
      <c r="F89" s="210" t="str">
        <f>IFERROR((VLOOKUP(E89,#REF!,2,FALSE)),"")</f>
        <v/>
      </c>
      <c r="G89" s="184" t="str">
        <f t="shared" si="39"/>
        <v/>
      </c>
      <c r="H89" s="184">
        <f t="shared" si="42"/>
        <v>0</v>
      </c>
    </row>
    <row r="90" spans="1:8" ht="13.5" customHeight="1">
      <c r="A90" s="209" t="e">
        <f>+MID(#REF!,18,1)</f>
        <v>#REF!</v>
      </c>
      <c r="B90" s="209" t="str">
        <f>IFERROR((VLOOKUP(A90,#REF!,2,FALSE)),"")</f>
        <v/>
      </c>
      <c r="C90" s="176" t="str">
        <f t="shared" si="40"/>
        <v/>
      </c>
      <c r="D90" s="176">
        <f t="shared" si="41"/>
        <v>0</v>
      </c>
      <c r="E90" s="210" t="e">
        <f>+MID(#REF!,18,1)</f>
        <v>#REF!</v>
      </c>
      <c r="F90" s="210" t="str">
        <f>IFERROR((VLOOKUP(E90,#REF!,2,FALSE)),"")</f>
        <v/>
      </c>
      <c r="G90" s="184" t="str">
        <f t="shared" si="39"/>
        <v/>
      </c>
      <c r="H90" s="184">
        <f t="shared" si="42"/>
        <v>0</v>
      </c>
    </row>
    <row r="91" spans="1:8" ht="13.5" customHeight="1">
      <c r="A91" s="209" t="e">
        <f>+MID(#REF!,19,1)</f>
        <v>#REF!</v>
      </c>
      <c r="B91" s="209" t="str">
        <f>IFERROR((VLOOKUP(A91,#REF!,2,FALSE)),"")</f>
        <v/>
      </c>
      <c r="C91" s="176" t="str">
        <f t="shared" si="40"/>
        <v/>
      </c>
      <c r="D91" s="176">
        <f t="shared" si="41"/>
        <v>0</v>
      </c>
      <c r="E91" s="210" t="e">
        <f>+MID(#REF!,19,1)</f>
        <v>#REF!</v>
      </c>
      <c r="F91" s="210" t="str">
        <f>IFERROR((VLOOKUP(E91,#REF!,2,FALSE)),"")</f>
        <v/>
      </c>
      <c r="G91" s="184" t="str">
        <f t="shared" si="39"/>
        <v/>
      </c>
      <c r="H91" s="184">
        <f t="shared" si="42"/>
        <v>0</v>
      </c>
    </row>
    <row r="92" spans="1:8" ht="13.5" customHeight="1">
      <c r="A92" s="209" t="e">
        <f>+MID(#REF!,20,1)</f>
        <v>#REF!</v>
      </c>
      <c r="B92" s="209" t="str">
        <f>IFERROR((VLOOKUP(A92,#REF!,2,FALSE)),"")</f>
        <v/>
      </c>
      <c r="C92" s="176" t="str">
        <f t="shared" si="40"/>
        <v/>
      </c>
      <c r="D92" s="176">
        <f t="shared" si="41"/>
        <v>0</v>
      </c>
      <c r="E92" s="210" t="e">
        <f>+MID(#REF!,20,1)</f>
        <v>#REF!</v>
      </c>
      <c r="F92" s="210" t="str">
        <f>IFERROR((VLOOKUP(E92,#REF!,2,FALSE)),"")</f>
        <v/>
      </c>
      <c r="G92" s="184" t="str">
        <f t="shared" si="39"/>
        <v/>
      </c>
      <c r="H92" s="184">
        <f t="shared" si="42"/>
        <v>0</v>
      </c>
    </row>
    <row r="93" spans="1:8" ht="13.5" customHeight="1">
      <c r="A93" s="209" t="e">
        <f>+MID(#REF!,21,1)</f>
        <v>#REF!</v>
      </c>
      <c r="B93" s="209" t="str">
        <f>IFERROR((VLOOKUP(A93,#REF!,2,FALSE)),"")</f>
        <v/>
      </c>
      <c r="C93" s="176" t="str">
        <f t="shared" si="40"/>
        <v/>
      </c>
      <c r="D93" s="176">
        <f t="shared" si="41"/>
        <v>0</v>
      </c>
      <c r="E93" s="210" t="e">
        <f>+MID(#REF!,21,1)</f>
        <v>#REF!</v>
      </c>
      <c r="F93" s="210" t="str">
        <f>IFERROR((VLOOKUP(E93,#REF!,2,FALSE)),"")</f>
        <v/>
      </c>
      <c r="G93" s="184" t="str">
        <f t="shared" si="39"/>
        <v/>
      </c>
      <c r="H93" s="184">
        <f t="shared" si="42"/>
        <v>0</v>
      </c>
    </row>
    <row r="94" spans="1:8" ht="13.5" customHeight="1">
      <c r="A94" s="209" t="e">
        <f>+MID(#REF!,22,1)</f>
        <v>#REF!</v>
      </c>
      <c r="B94" s="209" t="str">
        <f>IFERROR((VLOOKUP(A94,#REF!,2,FALSE)),"")</f>
        <v/>
      </c>
      <c r="C94" s="176" t="str">
        <f t="shared" si="40"/>
        <v/>
      </c>
      <c r="D94" s="176">
        <f t="shared" si="41"/>
        <v>0</v>
      </c>
      <c r="E94" s="210" t="e">
        <f>+MID(#REF!,22,1)</f>
        <v>#REF!</v>
      </c>
      <c r="F94" s="210" t="str">
        <f>IFERROR((VLOOKUP(E94,#REF!,2,FALSE)),"")</f>
        <v/>
      </c>
      <c r="G94" s="184" t="str">
        <f t="shared" si="39"/>
        <v/>
      </c>
      <c r="H94" s="184">
        <f t="shared" si="42"/>
        <v>0</v>
      </c>
    </row>
    <row r="95" spans="1:8" ht="13.5" customHeight="1">
      <c r="A95" s="209" t="e">
        <f>+MID(#REF!,23,1)</f>
        <v>#REF!</v>
      </c>
      <c r="B95" s="209" t="str">
        <f>IFERROR((VLOOKUP(A95,#REF!,2,FALSE)),"")</f>
        <v/>
      </c>
      <c r="C95" s="176" t="str">
        <f t="shared" si="40"/>
        <v/>
      </c>
      <c r="D95" s="176">
        <f t="shared" si="41"/>
        <v>0</v>
      </c>
      <c r="E95" s="210" t="e">
        <f>+MID(#REF!,23,1)</f>
        <v>#REF!</v>
      </c>
      <c r="F95" s="210" t="str">
        <f>IFERROR((VLOOKUP(E95,#REF!,2,FALSE)),"")</f>
        <v/>
      </c>
      <c r="G95" s="184" t="str">
        <f t="shared" si="39"/>
        <v/>
      </c>
      <c r="H95" s="184">
        <f t="shared" si="42"/>
        <v>0</v>
      </c>
    </row>
    <row r="96" spans="1:8" ht="13.5" customHeight="1">
      <c r="A96" s="209" t="e">
        <f>+MID(#REF!,24,1)</f>
        <v>#REF!</v>
      </c>
      <c r="B96" s="209" t="str">
        <f>IFERROR((VLOOKUP(A96,#REF!,2,FALSE)),"")</f>
        <v/>
      </c>
      <c r="C96" s="176" t="str">
        <f t="shared" si="40"/>
        <v/>
      </c>
      <c r="D96" s="176">
        <f t="shared" si="41"/>
        <v>0</v>
      </c>
      <c r="E96" s="210" t="e">
        <f>+MID(#REF!,24,1)</f>
        <v>#REF!</v>
      </c>
      <c r="F96" s="210" t="str">
        <f>IFERROR((VLOOKUP(E96,#REF!,2,FALSE)),"")</f>
        <v/>
      </c>
      <c r="G96" s="184" t="str">
        <f t="shared" si="39"/>
        <v/>
      </c>
      <c r="H96" s="184">
        <f t="shared" si="42"/>
        <v>0</v>
      </c>
    </row>
    <row r="97" spans="1:36" ht="13.5" customHeight="1">
      <c r="A97" s="209" t="e">
        <f>+MID(#REF!,25,1)</f>
        <v>#REF!</v>
      </c>
      <c r="B97" s="209" t="str">
        <f>IFERROR((VLOOKUP(A97,#REF!,2,FALSE)),"")</f>
        <v/>
      </c>
      <c r="C97" s="176" t="str">
        <f t="shared" si="40"/>
        <v/>
      </c>
      <c r="D97" s="176">
        <f t="shared" si="41"/>
        <v>0</v>
      </c>
      <c r="E97" s="210" t="e">
        <f>+MID(#REF!,25,1)</f>
        <v>#REF!</v>
      </c>
      <c r="F97" s="210" t="str">
        <f>IFERROR((VLOOKUP(E97,#REF!,2,FALSE)),"")</f>
        <v/>
      </c>
      <c r="G97" s="184" t="str">
        <f t="shared" si="39"/>
        <v/>
      </c>
      <c r="H97" s="184">
        <f t="shared" si="42"/>
        <v>0</v>
      </c>
    </row>
    <row r="98" spans="1:36" ht="13.5" customHeight="1">
      <c r="A98" s="209" t="e">
        <f>+MID(#REF!,26,1)</f>
        <v>#REF!</v>
      </c>
      <c r="B98" s="209" t="str">
        <f>IFERROR((VLOOKUP(A98,#REF!,2,FALSE)),"")</f>
        <v/>
      </c>
      <c r="C98" s="176" t="str">
        <f t="shared" si="40"/>
        <v/>
      </c>
      <c r="D98" s="176">
        <f t="shared" si="41"/>
        <v>0</v>
      </c>
      <c r="E98" s="210" t="e">
        <f>+MID(#REF!,26,1)</f>
        <v>#REF!</v>
      </c>
      <c r="F98" s="210" t="str">
        <f>IFERROR((VLOOKUP(E98,#REF!,2,FALSE)),"")</f>
        <v/>
      </c>
      <c r="G98" s="184" t="str">
        <f t="shared" si="39"/>
        <v/>
      </c>
      <c r="H98" s="184">
        <f t="shared" si="42"/>
        <v>0</v>
      </c>
    </row>
    <row r="99" spans="1:36" ht="13.5" customHeight="1">
      <c r="A99" s="209" t="e">
        <f>+MID(#REF!,27,1)</f>
        <v>#REF!</v>
      </c>
      <c r="B99" s="209" t="str">
        <f>IFERROR((VLOOKUP(A99,#REF!,2,FALSE)),"")</f>
        <v/>
      </c>
      <c r="C99" s="176" t="str">
        <f t="shared" si="40"/>
        <v/>
      </c>
      <c r="D99" s="176">
        <f t="shared" si="41"/>
        <v>0</v>
      </c>
      <c r="E99" s="210" t="e">
        <f>+MID(#REF!,27,1)</f>
        <v>#REF!</v>
      </c>
      <c r="F99" s="210" t="str">
        <f>IFERROR((VLOOKUP(E99,#REF!,2,FALSE)),"")</f>
        <v/>
      </c>
      <c r="G99" s="184" t="str">
        <f t="shared" si="39"/>
        <v/>
      </c>
      <c r="H99" s="184">
        <f t="shared" si="42"/>
        <v>0</v>
      </c>
    </row>
    <row r="100" spans="1:36" ht="13.5" customHeight="1">
      <c r="A100" s="209" t="e">
        <f>+MID(#REF!,28,1)</f>
        <v>#REF!</v>
      </c>
      <c r="B100" s="209" t="str">
        <f>IFERROR((VLOOKUP(A100,#REF!,2,FALSE)),"")</f>
        <v/>
      </c>
      <c r="C100" s="176" t="str">
        <f t="shared" si="40"/>
        <v/>
      </c>
      <c r="D100" s="176">
        <f t="shared" si="41"/>
        <v>0</v>
      </c>
      <c r="E100" s="210" t="e">
        <f>+MID(#REF!,28,1)</f>
        <v>#REF!</v>
      </c>
      <c r="F100" s="210" t="str">
        <f>IFERROR((VLOOKUP(E100,#REF!,2,FALSE)),"")</f>
        <v/>
      </c>
      <c r="G100" s="184" t="str">
        <f t="shared" si="39"/>
        <v/>
      </c>
      <c r="H100" s="184">
        <f t="shared" si="42"/>
        <v>0</v>
      </c>
    </row>
    <row r="101" spans="1:36" ht="13.5" customHeight="1">
      <c r="A101" s="209" t="e">
        <f>+MID(#REF!,29,1)</f>
        <v>#REF!</v>
      </c>
      <c r="B101" s="209" t="str">
        <f>IFERROR((VLOOKUP(A101,#REF!,2,FALSE)),"")</f>
        <v/>
      </c>
      <c r="C101" s="176" t="str">
        <f t="shared" si="40"/>
        <v/>
      </c>
      <c r="D101" s="176">
        <f t="shared" si="41"/>
        <v>0</v>
      </c>
      <c r="E101" s="210" t="e">
        <f>+MID(#REF!,29,1)</f>
        <v>#REF!</v>
      </c>
      <c r="F101" s="210" t="str">
        <f>IFERROR((VLOOKUP(E101,#REF!,2,FALSE)),"")</f>
        <v/>
      </c>
      <c r="G101" s="184" t="str">
        <f t="shared" si="39"/>
        <v/>
      </c>
      <c r="H101" s="184">
        <f t="shared" si="42"/>
        <v>0</v>
      </c>
    </row>
    <row r="102" spans="1:36" ht="13.5" customHeight="1">
      <c r="A102" s="209" t="e">
        <f>+MID(#REF!,30,1)</f>
        <v>#REF!</v>
      </c>
      <c r="B102" s="209" t="str">
        <f>IFERROR((VLOOKUP(A102,#REF!,2,FALSE)),"")</f>
        <v/>
      </c>
      <c r="C102" s="176" t="str">
        <f t="shared" si="40"/>
        <v/>
      </c>
      <c r="D102" s="176">
        <f t="shared" si="41"/>
        <v>0</v>
      </c>
      <c r="E102" s="210" t="e">
        <f>+MID(#REF!,30,1)</f>
        <v>#REF!</v>
      </c>
      <c r="F102" s="210" t="str">
        <f>IFERROR((VLOOKUP(E102,#REF!,2,FALSE)),"")</f>
        <v/>
      </c>
      <c r="G102" s="184" t="str">
        <f t="shared" si="39"/>
        <v/>
      </c>
      <c r="H102" s="184">
        <f t="shared" si="42"/>
        <v>0</v>
      </c>
    </row>
    <row r="103" spans="1:36" ht="13.5" customHeight="1">
      <c r="A103" s="209" t="e">
        <f>+MID(#REF!,31,1)</f>
        <v>#REF!</v>
      </c>
      <c r="B103" s="209" t="str">
        <f>IFERROR((VLOOKUP(A103,#REF!,2,FALSE)),"")</f>
        <v/>
      </c>
      <c r="C103" s="176" t="str">
        <f t="shared" si="40"/>
        <v/>
      </c>
      <c r="D103" s="176">
        <f t="shared" si="41"/>
        <v>0</v>
      </c>
      <c r="E103" s="210" t="e">
        <f>+MID(#REF!,31,1)</f>
        <v>#REF!</v>
      </c>
      <c r="F103" s="210" t="str">
        <f>IFERROR((VLOOKUP(E103,#REF!,2,FALSE)),"")</f>
        <v/>
      </c>
      <c r="G103" s="184" t="str">
        <f t="shared" si="39"/>
        <v/>
      </c>
      <c r="H103" s="184">
        <f t="shared" si="42"/>
        <v>0</v>
      </c>
    </row>
    <row r="104" spans="1:36" ht="13.5" customHeight="1">
      <c r="A104" s="209" t="e">
        <f>+MID(#REF!,32,1)</f>
        <v>#REF!</v>
      </c>
      <c r="B104" s="209" t="str">
        <f>IFERROR((VLOOKUP(A104,#REF!,2,FALSE)),"")</f>
        <v/>
      </c>
      <c r="C104" s="176" t="str">
        <f t="shared" si="40"/>
        <v/>
      </c>
      <c r="D104" s="218">
        <f t="shared" si="41"/>
        <v>0</v>
      </c>
      <c r="E104" s="210" t="e">
        <f>+MID(#REF!,32,1)</f>
        <v>#REF!</v>
      </c>
      <c r="F104" s="210" t="str">
        <f>IFERROR((VLOOKUP(E104,#REF!,2,FALSE)),"")</f>
        <v/>
      </c>
      <c r="G104" s="184" t="str">
        <f t="shared" si="39"/>
        <v/>
      </c>
      <c r="H104" s="219">
        <f t="shared" si="42"/>
        <v>0</v>
      </c>
    </row>
    <row r="105" spans="1:36" ht="13.5" customHeight="1">
      <c r="A105" s="220"/>
      <c r="B105" s="220"/>
      <c r="D105" s="209">
        <f>SUM(D73:D104)</f>
        <v>0</v>
      </c>
      <c r="E105" s="220"/>
      <c r="F105" s="220"/>
      <c r="H105" s="209">
        <f>SUM(H73:H104)</f>
        <v>0</v>
      </c>
    </row>
    <row r="106" spans="1:36" ht="13.5" customHeight="1"/>
    <row r="107" spans="1:36" ht="13.5" customHeight="1">
      <c r="A107" s="182" t="s">
        <v>928</v>
      </c>
      <c r="B107" s="182" t="s">
        <v>1017</v>
      </c>
      <c r="C107" s="182" t="s">
        <v>929</v>
      </c>
      <c r="D107" s="182" t="s">
        <v>930</v>
      </c>
      <c r="E107" s="182" t="s">
        <v>931</v>
      </c>
      <c r="F107" s="182" t="s">
        <v>932</v>
      </c>
      <c r="G107" s="182" t="s">
        <v>933</v>
      </c>
      <c r="H107" s="182" t="s">
        <v>934</v>
      </c>
      <c r="I107" s="182" t="s">
        <v>935</v>
      </c>
      <c r="J107" s="182" t="s">
        <v>936</v>
      </c>
      <c r="K107" s="182" t="s">
        <v>937</v>
      </c>
      <c r="L107" s="182" t="s">
        <v>938</v>
      </c>
      <c r="M107" s="182" t="s">
        <v>1018</v>
      </c>
      <c r="N107" s="182" t="s">
        <v>939</v>
      </c>
      <c r="O107" s="182" t="s">
        <v>940</v>
      </c>
      <c r="P107" s="182" t="s">
        <v>941</v>
      </c>
      <c r="Q107" s="182" t="s">
        <v>1019</v>
      </c>
      <c r="R107" s="182" t="s">
        <v>942</v>
      </c>
      <c r="S107" s="182" t="s">
        <v>943</v>
      </c>
      <c r="T107" s="182" t="s">
        <v>944</v>
      </c>
      <c r="U107" s="182" t="s">
        <v>945</v>
      </c>
      <c r="V107" s="182" t="s">
        <v>946</v>
      </c>
      <c r="W107" s="182" t="s">
        <v>947</v>
      </c>
      <c r="X107" s="182" t="s">
        <v>948</v>
      </c>
      <c r="Y107" s="183" t="s">
        <v>949</v>
      </c>
      <c r="Z107" s="183" t="s">
        <v>950</v>
      </c>
      <c r="AA107" s="183" t="s">
        <v>951</v>
      </c>
      <c r="AB107" s="183" t="s">
        <v>952</v>
      </c>
      <c r="AC107" s="183" t="s">
        <v>1020</v>
      </c>
      <c r="AD107" s="183" t="s">
        <v>1021</v>
      </c>
      <c r="AE107" s="183" t="s">
        <v>953</v>
      </c>
      <c r="AF107" s="183" t="s">
        <v>954</v>
      </c>
      <c r="AG107" s="183" t="s">
        <v>1022</v>
      </c>
      <c r="AH107" s="183" t="s">
        <v>955</v>
      </c>
      <c r="AI107" s="183" t="s">
        <v>956</v>
      </c>
      <c r="AJ107" s="183" t="s">
        <v>957</v>
      </c>
    </row>
    <row r="108" spans="1:36" ht="13.5" customHeight="1">
      <c r="A108" s="209" t="e">
        <f>+LEFT(#REF!,1)</f>
        <v>#REF!</v>
      </c>
      <c r="B108" s="209" t="str">
        <f>IFERROR((VLOOKUP(A108,#REF!,2,FALSE)),"")</f>
        <v/>
      </c>
      <c r="C108" s="176" t="str">
        <f>IFERROR(CODE(A108),"")</f>
        <v/>
      </c>
      <c r="D108" s="176">
        <f>IF(C108="",0,IF(OR(AND(C108&lt;=122,C108&gt;=97),AND(C108&lt;=90,C108&gt;=65),AND(C108&lt;=57,C108&gt;=48),C108=45,C108=46,C108=64,C108=95,C108=36,C108=35),0,1))</f>
        <v>0</v>
      </c>
      <c r="E108" s="210" t="e">
        <f>+LEFT(#REF!,1)</f>
        <v>#REF!</v>
      </c>
      <c r="F108" s="210" t="str">
        <f>IFERROR((VLOOKUP(E108,#REF!,2,FALSE)),"")</f>
        <v/>
      </c>
      <c r="G108" s="184" t="str">
        <f t="shared" ref="G108:G139" si="43">IFERROR(CODE(E108),"")</f>
        <v/>
      </c>
      <c r="H108" s="184">
        <f>IF(G108="",0,IF(OR(AND(G108&lt;=122,G108&gt;=97),AND(G108&lt;=90,G108&gt;=65),AND(G108&lt;=57,G108&gt;=48),G108=45,G108=46,G108=64,G108=95,G108=36,G108=35),0,1))</f>
        <v>0</v>
      </c>
      <c r="I108" s="209" t="e">
        <f>+LEFT(#REF!,1)</f>
        <v>#REF!</v>
      </c>
      <c r="J108" s="209" t="str">
        <f>IFERROR((VLOOKUP(I108,#REF!,2,FALSE)),"")</f>
        <v/>
      </c>
      <c r="K108" s="176" t="str">
        <f t="shared" ref="K108:K139" si="44">IFERROR(CODE(I108),"")</f>
        <v/>
      </c>
      <c r="L108" s="176">
        <f>IF(K108="",0,IF(OR(AND(K108&lt;=122,K108&gt;=97),AND(K108&lt;=90,K108&gt;=65),AND(K108&lt;=57,K108&gt;=48),K108=45,K108=46,K108=64,K108=95,K108=36,K108=35),0,1))</f>
        <v>0</v>
      </c>
      <c r="M108" s="210" t="e">
        <f>+LEFT(#REF!,1)</f>
        <v>#REF!</v>
      </c>
      <c r="N108" s="210" t="str">
        <f>IFERROR((VLOOKUP(M108,#REF!,2,FALSE)),"")</f>
        <v/>
      </c>
      <c r="O108" s="184" t="str">
        <f t="shared" ref="O108:O139" si="45">IFERROR(CODE(M108),"")</f>
        <v/>
      </c>
      <c r="P108" s="184">
        <f>IF(O108="",0,IF(OR(AND(O108&lt;=122,O108&gt;=97),AND(O108&lt;=90,O108&gt;=65),AND(O108&lt;=57,O108&gt;=48),O108=45,O108=46,O108=64,O108=95,O108=36,O108=35),0,1))</f>
        <v>0</v>
      </c>
      <c r="Q108" s="209" t="e">
        <f>+LEFT(#REF!,1)</f>
        <v>#REF!</v>
      </c>
      <c r="R108" s="209" t="str">
        <f>IFERROR((VLOOKUP(Q108,#REF!,2,FALSE)),"")</f>
        <v/>
      </c>
      <c r="S108" s="176" t="str">
        <f t="shared" ref="S108:S139" si="46">IFERROR(CODE(Q108),"")</f>
        <v/>
      </c>
      <c r="T108" s="176">
        <f>IF(S108="",0,IF(OR(AND(S108&lt;=122,S108&gt;=97),AND(S108&lt;=90,S108&gt;=65),AND(S108&lt;=57,S108&gt;=48),S108=45,S108=46,S108=64,S108=95,S108=36,S108=35),0,1))</f>
        <v>0</v>
      </c>
      <c r="U108" s="210" t="e">
        <f>+LEFT(#REF!,1)</f>
        <v>#REF!</v>
      </c>
      <c r="V108" s="210" t="str">
        <f>IFERROR((VLOOKUP(U108,#REF!,2,FALSE)),"")</f>
        <v/>
      </c>
      <c r="W108" s="184" t="str">
        <f t="shared" ref="W108:W139" si="47">IFERROR(CODE(U108),"")</f>
        <v/>
      </c>
      <c r="X108" s="184">
        <f>IF(W108="",0,IF(OR(AND(W108&lt;=122,W108&gt;=97),AND(W108&lt;=90,W108&gt;=65),AND(W108&lt;=57,W108&gt;=48),W108=45,W108=46,W108=64,W108=95,W108=36,W108=35),0,1))</f>
        <v>0</v>
      </c>
      <c r="Y108" s="209" t="e">
        <f>+LEFT(#REF!,1)</f>
        <v>#REF!</v>
      </c>
      <c r="Z108" s="209" t="str">
        <f>IFERROR((VLOOKUP(Y108,#REF!,2,FALSE)),"")</f>
        <v/>
      </c>
      <c r="AA108" s="176" t="str">
        <f t="shared" ref="AA108:AA139" si="48">IFERROR(CODE(Y108),"")</f>
        <v/>
      </c>
      <c r="AB108" s="176">
        <f>IF(AA108="",0,IF(OR(AND(AA108&lt;=122,AA108&gt;=97),AND(AA108&lt;=90,AA108&gt;=65),AND(AA108&lt;=57,AA108&gt;=48),AA108=45,AA108=46,AA108=64,AA108=95,AA108=36,AA108=35),0,1))</f>
        <v>0</v>
      </c>
      <c r="AC108" s="210" t="e">
        <f>+LEFT(#REF!,1)</f>
        <v>#REF!</v>
      </c>
      <c r="AD108" s="210" t="str">
        <f>IFERROR((VLOOKUP(AC108,#REF!,2,FALSE)),"")</f>
        <v/>
      </c>
      <c r="AE108" s="184" t="str">
        <f t="shared" ref="AE108:AE139" si="49">IFERROR(CODE(AC108),"")</f>
        <v/>
      </c>
      <c r="AF108" s="184">
        <f>IF(AE108="",0,IF(OR(AND(AE108&lt;=122,AE108&gt;=97),AND(AE108&lt;=90,AE108&gt;=65),AND(AE108&lt;=57,AE108&gt;=48),AE108=45,AE108=46,AE108=64,AE108=95,AE108=36,AE108=35),0,1))</f>
        <v>0</v>
      </c>
      <c r="AG108" s="209" t="e">
        <f>+LEFT(#REF!,1)</f>
        <v>#REF!</v>
      </c>
      <c r="AH108" s="209" t="str">
        <f>IFERROR((VLOOKUP(AG108,#REF!,2,FALSE)),"")</f>
        <v/>
      </c>
      <c r="AI108" s="176" t="str">
        <f t="shared" ref="AI108:AI139" si="50">IFERROR(CODE(AG108),"")</f>
        <v/>
      </c>
      <c r="AJ108" s="176">
        <f>IF(AI108="",0,IF(OR(AND(AI108&lt;=122,AI108&gt;=97),AND(AI108&lt;=90,AI108&gt;=65),AND(AI108&lt;=57,AI108&gt;=48),AI108=45,AI108=46,AI108=64,AI108=95,AI108=36,AI108=35),0,1))</f>
        <v>0</v>
      </c>
    </row>
    <row r="109" spans="1:36" ht="13.5" customHeight="1">
      <c r="A109" s="209" t="e">
        <f>+MID(#REF!,2,1)</f>
        <v>#REF!</v>
      </c>
      <c r="B109" s="209" t="str">
        <f>IFERROR((VLOOKUP(A109,#REF!,2,FALSE)),"")</f>
        <v/>
      </c>
      <c r="C109" s="176" t="str">
        <f t="shared" ref="C109:C139" si="51">IFERROR(CODE(A109),"")</f>
        <v/>
      </c>
      <c r="D109" s="176">
        <f t="shared" ref="D109:D139" si="52">IF(C109="",0,IF(OR(AND(C109&lt;=122,C109&gt;=97),AND(C109&lt;=90,C109&gt;=65),AND(C109&lt;=57,C109&gt;=48),C109=45,C109=46,C109=64,C109=95,C109=36,C109=35),0,1))</f>
        <v>0</v>
      </c>
      <c r="E109" s="210" t="e">
        <f>+MID(#REF!,2,1)</f>
        <v>#REF!</v>
      </c>
      <c r="F109" s="210" t="str">
        <f>IFERROR((VLOOKUP(E109,#REF!,2,FALSE)),"")</f>
        <v/>
      </c>
      <c r="G109" s="184" t="str">
        <f t="shared" si="43"/>
        <v/>
      </c>
      <c r="H109" s="184">
        <f>IF(G109="",0,IF(OR(AND(G109&lt;=122,G109&gt;=97),AND(G109&lt;=90,G109&gt;=65),AND(G109&lt;=57,G109&gt;=48),G109=45,G109=46,G109=64,G109=95,G109=36,G109=35),0,1))</f>
        <v>0</v>
      </c>
      <c r="I109" s="209" t="e">
        <f>+MID(#REF!,2,1)</f>
        <v>#REF!</v>
      </c>
      <c r="J109" s="209" t="str">
        <f>IFERROR((VLOOKUP(I109,#REF!,2,FALSE)),"")</f>
        <v/>
      </c>
      <c r="K109" s="176" t="str">
        <f t="shared" si="44"/>
        <v/>
      </c>
      <c r="L109" s="176">
        <f>IF(K109="",0,IF(OR(AND(K109&lt;=122,K109&gt;=97),AND(K109&lt;=90,K109&gt;=65),AND(K109&lt;=57,K109&gt;=48),K109=45,K109=46,K109=64,K109=95,K109=36,K109=35),0,1))</f>
        <v>0</v>
      </c>
      <c r="M109" s="210" t="e">
        <f>+MID(#REF!,2,1)</f>
        <v>#REF!</v>
      </c>
      <c r="N109" s="210" t="str">
        <f>IFERROR((VLOOKUP(M109,#REF!,2,FALSE)),"")</f>
        <v/>
      </c>
      <c r="O109" s="184" t="str">
        <f t="shared" si="45"/>
        <v/>
      </c>
      <c r="P109" s="184">
        <f>IF(O109="",0,IF(OR(AND(O109&lt;=122,O109&gt;=97),AND(O109&lt;=90,O109&gt;=65),AND(O109&lt;=57,O109&gt;=48),O109=45,O109=46,O109=64,O109=95,O109=36,O109=35),0,1))</f>
        <v>0</v>
      </c>
      <c r="Q109" s="209" t="e">
        <f>+MID(#REF!,2,1)</f>
        <v>#REF!</v>
      </c>
      <c r="R109" s="209" t="str">
        <f>IFERROR((VLOOKUP(Q109,#REF!,2,FALSE)),"")</f>
        <v/>
      </c>
      <c r="S109" s="176" t="str">
        <f t="shared" si="46"/>
        <v/>
      </c>
      <c r="T109" s="176">
        <f>IF(S109="",0,IF(OR(AND(S109&lt;=122,S109&gt;=97),AND(S109&lt;=90,S109&gt;=65),AND(S109&lt;=57,S109&gt;=48),S109=45,S109=46,S109=64,S109=95,S109=36,S109=35),0,1))</f>
        <v>0</v>
      </c>
      <c r="U109" s="210" t="e">
        <f>+MID(#REF!,2,1)</f>
        <v>#REF!</v>
      </c>
      <c r="V109" s="210" t="str">
        <f>IFERROR((VLOOKUP(U109,#REF!,2,FALSE)),"")</f>
        <v/>
      </c>
      <c r="W109" s="184" t="str">
        <f t="shared" si="47"/>
        <v/>
      </c>
      <c r="X109" s="184">
        <f>IF(W109="",0,IF(OR(AND(W109&lt;=122,W109&gt;=97),AND(W109&lt;=90,W109&gt;=65),AND(W109&lt;=57,W109&gt;=48),W109=45,W109=46,W109=64,W109=95,W109=36,W109=35),0,1))</f>
        <v>0</v>
      </c>
      <c r="Y109" s="209" t="e">
        <f>+MID(#REF!,2,1)</f>
        <v>#REF!</v>
      </c>
      <c r="Z109" s="209" t="str">
        <f>IFERROR((VLOOKUP(Y109,#REF!,2,FALSE)),"")</f>
        <v/>
      </c>
      <c r="AA109" s="176" t="str">
        <f t="shared" si="48"/>
        <v/>
      </c>
      <c r="AB109" s="176">
        <f>IF(AA109="",0,IF(OR(AND(AA109&lt;=122,AA109&gt;=97),AND(AA109&lt;=90,AA109&gt;=65),AND(AA109&lt;=57,AA109&gt;=48),AA109=45,AA109=46,AA109=64,AA109=95,AA109=36,AA109=35),0,1))</f>
        <v>0</v>
      </c>
      <c r="AC109" s="210" t="e">
        <f>+MID(#REF!,2,1)</f>
        <v>#REF!</v>
      </c>
      <c r="AD109" s="210" t="str">
        <f>IFERROR((VLOOKUP(AC109,#REF!,2,FALSE)),"")</f>
        <v/>
      </c>
      <c r="AE109" s="184" t="str">
        <f t="shared" si="49"/>
        <v/>
      </c>
      <c r="AF109" s="184">
        <f>IF(AE109="",0,IF(OR(AND(AE109&lt;=122,AE109&gt;=97),AND(AE109&lt;=90,AE109&gt;=65),AND(AE109&lt;=57,AE109&gt;=48),AE109=45,AE109=46,AE109=64,AE109=95,AE109=36,AE109=35),0,1))</f>
        <v>0</v>
      </c>
      <c r="AG109" s="209" t="e">
        <f>+MID(#REF!,2,1)</f>
        <v>#REF!</v>
      </c>
      <c r="AH109" s="209" t="str">
        <f>IFERROR((VLOOKUP(AG109,#REF!,2,FALSE)),"")</f>
        <v/>
      </c>
      <c r="AI109" s="176" t="str">
        <f t="shared" si="50"/>
        <v/>
      </c>
      <c r="AJ109" s="176">
        <f>IF(AI109="",0,IF(OR(AND(AI109&lt;=122,AI109&gt;=97),AND(AI109&lt;=90,AI109&gt;=65),AND(AI109&lt;=57,AI109&gt;=48),AI109=45,AI109=46,AI109=64,AI109=95,AI109=36,AI109=35),0,1))</f>
        <v>0</v>
      </c>
    </row>
    <row r="110" spans="1:36" ht="13.5" customHeight="1">
      <c r="A110" s="209" t="e">
        <f>+MID(#REF!,3,1)</f>
        <v>#REF!</v>
      </c>
      <c r="B110" s="209" t="str">
        <f>IFERROR((VLOOKUP(A110,#REF!,2,FALSE)),"")</f>
        <v/>
      </c>
      <c r="C110" s="176" t="str">
        <f t="shared" si="51"/>
        <v/>
      </c>
      <c r="D110" s="176">
        <f t="shared" si="52"/>
        <v>0</v>
      </c>
      <c r="E110" s="210" t="e">
        <f>+MID(#REF!,3,1)</f>
        <v>#REF!</v>
      </c>
      <c r="F110" s="210" t="str">
        <f>IFERROR((VLOOKUP(E110,#REF!,2,FALSE)),"")</f>
        <v/>
      </c>
      <c r="G110" s="184" t="str">
        <f t="shared" si="43"/>
        <v/>
      </c>
      <c r="H110" s="184">
        <f t="shared" ref="H110:H139" si="53">IF(G110="",0,IF(OR(AND(G110&lt;=122,G110&gt;=97),AND(G110&lt;=90,G110&gt;=65),AND(G110&lt;=57,G110&gt;=48),G110=45,G110=46,G110=64,G110=95,G110=36,G110=35),0,1))</f>
        <v>0</v>
      </c>
      <c r="I110" s="209" t="e">
        <f>+MID(#REF!,3,1)</f>
        <v>#REF!</v>
      </c>
      <c r="J110" s="209" t="str">
        <f>IFERROR((VLOOKUP(I110,#REF!,2,FALSE)),"")</f>
        <v/>
      </c>
      <c r="K110" s="176" t="str">
        <f t="shared" si="44"/>
        <v/>
      </c>
      <c r="L110" s="176">
        <f t="shared" ref="L110:L139" si="54">IF(K110="",0,IF(OR(AND(K110&lt;=122,K110&gt;=97),AND(K110&lt;=90,K110&gt;=65),AND(K110&lt;=57,K110&gt;=48),K110=45,K110=46,K110=64,K110=95,K110=36,K110=35),0,1))</f>
        <v>0</v>
      </c>
      <c r="M110" s="210" t="e">
        <f>+MID(#REF!,3,1)</f>
        <v>#REF!</v>
      </c>
      <c r="N110" s="210" t="str">
        <f>IFERROR((VLOOKUP(M110,#REF!,2,FALSE)),"")</f>
        <v/>
      </c>
      <c r="O110" s="184" t="str">
        <f t="shared" si="45"/>
        <v/>
      </c>
      <c r="P110" s="184">
        <f t="shared" ref="P110:P139" si="55">IF(O110="",0,IF(OR(AND(O110&lt;=122,O110&gt;=97),AND(O110&lt;=90,O110&gt;=65),AND(O110&lt;=57,O110&gt;=48),O110=45,O110=46,O110=64,O110=95,O110=36,O110=35),0,1))</f>
        <v>0</v>
      </c>
      <c r="Q110" s="209" t="e">
        <f>+MID(#REF!,3,1)</f>
        <v>#REF!</v>
      </c>
      <c r="R110" s="209" t="str">
        <f>IFERROR((VLOOKUP(Q110,#REF!,2,FALSE)),"")</f>
        <v/>
      </c>
      <c r="S110" s="176" t="str">
        <f t="shared" si="46"/>
        <v/>
      </c>
      <c r="T110" s="176">
        <f t="shared" ref="T110:T139" si="56">IF(S110="",0,IF(OR(AND(S110&lt;=122,S110&gt;=97),AND(S110&lt;=90,S110&gt;=65),AND(S110&lt;=57,S110&gt;=48),S110=45,S110=46,S110=64,S110=95,S110=36,S110=35),0,1))</f>
        <v>0</v>
      </c>
      <c r="U110" s="210" t="e">
        <f>+MID(#REF!,3,1)</f>
        <v>#REF!</v>
      </c>
      <c r="V110" s="210" t="str">
        <f>IFERROR((VLOOKUP(U110,#REF!,2,FALSE)),"")</f>
        <v/>
      </c>
      <c r="W110" s="184" t="str">
        <f t="shared" si="47"/>
        <v/>
      </c>
      <c r="X110" s="184">
        <f t="shared" ref="X110:X139" si="57">IF(W110="",0,IF(OR(AND(W110&lt;=122,W110&gt;=97),AND(W110&lt;=90,W110&gt;=65),AND(W110&lt;=57,W110&gt;=48),W110=45,W110=46,W110=64,W110=95,W110=36,W110=35),0,1))</f>
        <v>0</v>
      </c>
      <c r="Y110" s="209" t="e">
        <f>+MID(#REF!,3,1)</f>
        <v>#REF!</v>
      </c>
      <c r="Z110" s="209" t="str">
        <f>IFERROR((VLOOKUP(Y110,#REF!,2,FALSE)),"")</f>
        <v/>
      </c>
      <c r="AA110" s="176" t="str">
        <f t="shared" si="48"/>
        <v/>
      </c>
      <c r="AB110" s="176">
        <f t="shared" ref="AB110:AB139" si="58">IF(AA110="",0,IF(OR(AND(AA110&lt;=122,AA110&gt;=97),AND(AA110&lt;=90,AA110&gt;=65),AND(AA110&lt;=57,AA110&gt;=48),AA110=45,AA110=46,AA110=64,AA110=95,AA110=36,AA110=35),0,1))</f>
        <v>0</v>
      </c>
      <c r="AC110" s="210" t="e">
        <f>+MID(#REF!,3,1)</f>
        <v>#REF!</v>
      </c>
      <c r="AD110" s="210" t="str">
        <f>IFERROR((VLOOKUP(AC110,#REF!,2,FALSE)),"")</f>
        <v/>
      </c>
      <c r="AE110" s="184" t="str">
        <f t="shared" si="49"/>
        <v/>
      </c>
      <c r="AF110" s="184">
        <f t="shared" ref="AF110:AF139" si="59">IF(AE110="",0,IF(OR(AND(AE110&lt;=122,AE110&gt;=97),AND(AE110&lt;=90,AE110&gt;=65),AND(AE110&lt;=57,AE110&gt;=48),AE110=45,AE110=46,AE110=64,AE110=95,AE110=36,AE110=35),0,1))</f>
        <v>0</v>
      </c>
      <c r="AG110" s="209" t="e">
        <f>+MID(#REF!,3,1)</f>
        <v>#REF!</v>
      </c>
      <c r="AH110" s="209" t="str">
        <f>IFERROR((VLOOKUP(AG110,#REF!,2,FALSE)),"")</f>
        <v/>
      </c>
      <c r="AI110" s="176" t="str">
        <f t="shared" si="50"/>
        <v/>
      </c>
      <c r="AJ110" s="176">
        <f t="shared" ref="AJ110:AJ139" si="60">IF(AI110="",0,IF(OR(AND(AI110&lt;=122,AI110&gt;=97),AND(AI110&lt;=90,AI110&gt;=65),AND(AI110&lt;=57,AI110&gt;=48),AI110=45,AI110=46,AI110=64,AI110=95,AI110=36,AI110=35),0,1))</f>
        <v>0</v>
      </c>
    </row>
    <row r="111" spans="1:36" ht="13.5" customHeight="1">
      <c r="A111" s="209" t="e">
        <f>+MID(#REF!,4,1)</f>
        <v>#REF!</v>
      </c>
      <c r="B111" s="209" t="str">
        <f>IFERROR((VLOOKUP(A111,#REF!,2,FALSE)),"")</f>
        <v/>
      </c>
      <c r="C111" s="176" t="str">
        <f t="shared" si="51"/>
        <v/>
      </c>
      <c r="D111" s="176">
        <f t="shared" si="52"/>
        <v>0</v>
      </c>
      <c r="E111" s="210" t="e">
        <f>+MID(#REF!,4,1)</f>
        <v>#REF!</v>
      </c>
      <c r="F111" s="210" t="str">
        <f>IFERROR((VLOOKUP(E111,#REF!,2,FALSE)),"")</f>
        <v/>
      </c>
      <c r="G111" s="184" t="str">
        <f t="shared" si="43"/>
        <v/>
      </c>
      <c r="H111" s="184">
        <f t="shared" si="53"/>
        <v>0</v>
      </c>
      <c r="I111" s="209" t="e">
        <f>+MID(#REF!,4,1)</f>
        <v>#REF!</v>
      </c>
      <c r="J111" s="209" t="str">
        <f>IFERROR((VLOOKUP(I111,#REF!,2,FALSE)),"")</f>
        <v/>
      </c>
      <c r="K111" s="176" t="str">
        <f t="shared" si="44"/>
        <v/>
      </c>
      <c r="L111" s="176">
        <f t="shared" si="54"/>
        <v>0</v>
      </c>
      <c r="M111" s="210" t="e">
        <f>+MID(#REF!,4,1)</f>
        <v>#REF!</v>
      </c>
      <c r="N111" s="210" t="str">
        <f>IFERROR((VLOOKUP(M111,#REF!,2,FALSE)),"")</f>
        <v/>
      </c>
      <c r="O111" s="184" t="str">
        <f t="shared" si="45"/>
        <v/>
      </c>
      <c r="P111" s="184">
        <f t="shared" si="55"/>
        <v>0</v>
      </c>
      <c r="Q111" s="209" t="e">
        <f>+MID(#REF!,4,1)</f>
        <v>#REF!</v>
      </c>
      <c r="R111" s="209" t="str">
        <f>IFERROR((VLOOKUP(Q111,#REF!,2,FALSE)),"")</f>
        <v/>
      </c>
      <c r="S111" s="176" t="str">
        <f t="shared" si="46"/>
        <v/>
      </c>
      <c r="T111" s="176">
        <f t="shared" si="56"/>
        <v>0</v>
      </c>
      <c r="U111" s="210" t="e">
        <f>+MID(#REF!,4,1)</f>
        <v>#REF!</v>
      </c>
      <c r="V111" s="210" t="str">
        <f>IFERROR((VLOOKUP(U111,#REF!,2,FALSE)),"")</f>
        <v/>
      </c>
      <c r="W111" s="184" t="str">
        <f t="shared" si="47"/>
        <v/>
      </c>
      <c r="X111" s="184">
        <f t="shared" si="57"/>
        <v>0</v>
      </c>
      <c r="Y111" s="209" t="e">
        <f>+MID(#REF!,4,1)</f>
        <v>#REF!</v>
      </c>
      <c r="Z111" s="209" t="str">
        <f>IFERROR((VLOOKUP(Y111,#REF!,2,FALSE)),"")</f>
        <v/>
      </c>
      <c r="AA111" s="176" t="str">
        <f t="shared" si="48"/>
        <v/>
      </c>
      <c r="AB111" s="176">
        <f t="shared" si="58"/>
        <v>0</v>
      </c>
      <c r="AC111" s="210" t="e">
        <f>+MID(#REF!,4,1)</f>
        <v>#REF!</v>
      </c>
      <c r="AD111" s="210" t="str">
        <f>IFERROR((VLOOKUP(AC111,#REF!,2,FALSE)),"")</f>
        <v/>
      </c>
      <c r="AE111" s="184" t="str">
        <f t="shared" si="49"/>
        <v/>
      </c>
      <c r="AF111" s="184">
        <f t="shared" si="59"/>
        <v>0</v>
      </c>
      <c r="AG111" s="209" t="e">
        <f>+MID(#REF!,4,1)</f>
        <v>#REF!</v>
      </c>
      <c r="AH111" s="209" t="str">
        <f>IFERROR((VLOOKUP(AG111,#REF!,2,FALSE)),"")</f>
        <v/>
      </c>
      <c r="AI111" s="176" t="str">
        <f t="shared" si="50"/>
        <v/>
      </c>
      <c r="AJ111" s="176">
        <f t="shared" si="60"/>
        <v>0</v>
      </c>
    </row>
    <row r="112" spans="1:36" ht="13.5" customHeight="1">
      <c r="A112" s="209" t="e">
        <f>+MID(#REF!,5,1)</f>
        <v>#REF!</v>
      </c>
      <c r="B112" s="209" t="str">
        <f>IFERROR((VLOOKUP(A112,#REF!,2,FALSE)),"")</f>
        <v/>
      </c>
      <c r="C112" s="176" t="str">
        <f t="shared" si="51"/>
        <v/>
      </c>
      <c r="D112" s="176">
        <f t="shared" si="52"/>
        <v>0</v>
      </c>
      <c r="E112" s="210" t="e">
        <f>+MID(#REF!,5,1)</f>
        <v>#REF!</v>
      </c>
      <c r="F112" s="210" t="str">
        <f>IFERROR((VLOOKUP(E112,#REF!,2,FALSE)),"")</f>
        <v/>
      </c>
      <c r="G112" s="184" t="str">
        <f t="shared" si="43"/>
        <v/>
      </c>
      <c r="H112" s="184">
        <f t="shared" si="53"/>
        <v>0</v>
      </c>
      <c r="I112" s="209" t="e">
        <f>+MID(#REF!,5,1)</f>
        <v>#REF!</v>
      </c>
      <c r="J112" s="209" t="str">
        <f>IFERROR((VLOOKUP(I112,#REF!,2,FALSE)),"")</f>
        <v/>
      </c>
      <c r="K112" s="176" t="str">
        <f t="shared" si="44"/>
        <v/>
      </c>
      <c r="L112" s="176">
        <f t="shared" si="54"/>
        <v>0</v>
      </c>
      <c r="M112" s="210" t="e">
        <f>+MID(#REF!,5,1)</f>
        <v>#REF!</v>
      </c>
      <c r="N112" s="210" t="str">
        <f>IFERROR((VLOOKUP(M112,#REF!,2,FALSE)),"")</f>
        <v/>
      </c>
      <c r="O112" s="184" t="str">
        <f t="shared" si="45"/>
        <v/>
      </c>
      <c r="P112" s="184">
        <f t="shared" si="55"/>
        <v>0</v>
      </c>
      <c r="Q112" s="209" t="e">
        <f>+MID(#REF!,5,1)</f>
        <v>#REF!</v>
      </c>
      <c r="R112" s="209" t="str">
        <f>IFERROR((VLOOKUP(Q112,#REF!,2,FALSE)),"")</f>
        <v/>
      </c>
      <c r="S112" s="176" t="str">
        <f t="shared" si="46"/>
        <v/>
      </c>
      <c r="T112" s="176">
        <f t="shared" si="56"/>
        <v>0</v>
      </c>
      <c r="U112" s="210" t="e">
        <f>+MID(#REF!,5,1)</f>
        <v>#REF!</v>
      </c>
      <c r="V112" s="210" t="str">
        <f>IFERROR((VLOOKUP(U112,#REF!,2,FALSE)),"")</f>
        <v/>
      </c>
      <c r="W112" s="184" t="str">
        <f t="shared" si="47"/>
        <v/>
      </c>
      <c r="X112" s="184">
        <f t="shared" si="57"/>
        <v>0</v>
      </c>
      <c r="Y112" s="209" t="e">
        <f>+MID(#REF!,5,1)</f>
        <v>#REF!</v>
      </c>
      <c r="Z112" s="209" t="str">
        <f>IFERROR((VLOOKUP(Y112,#REF!,2,FALSE)),"")</f>
        <v/>
      </c>
      <c r="AA112" s="176" t="str">
        <f t="shared" si="48"/>
        <v/>
      </c>
      <c r="AB112" s="176">
        <f t="shared" si="58"/>
        <v>0</v>
      </c>
      <c r="AC112" s="210" t="e">
        <f>+MID(#REF!,5,1)</f>
        <v>#REF!</v>
      </c>
      <c r="AD112" s="210" t="str">
        <f>IFERROR((VLOOKUP(AC112,#REF!,2,FALSE)),"")</f>
        <v/>
      </c>
      <c r="AE112" s="184" t="str">
        <f t="shared" si="49"/>
        <v/>
      </c>
      <c r="AF112" s="184">
        <f t="shared" si="59"/>
        <v>0</v>
      </c>
      <c r="AG112" s="209" t="e">
        <f>+MID(#REF!,5,1)</f>
        <v>#REF!</v>
      </c>
      <c r="AH112" s="209" t="str">
        <f>IFERROR((VLOOKUP(AG112,#REF!,2,FALSE)),"")</f>
        <v/>
      </c>
      <c r="AI112" s="176" t="str">
        <f t="shared" si="50"/>
        <v/>
      </c>
      <c r="AJ112" s="176">
        <f t="shared" si="60"/>
        <v>0</v>
      </c>
    </row>
    <row r="113" spans="1:36" ht="13.5" customHeight="1">
      <c r="A113" s="209" t="e">
        <f>+MID(#REF!,6,1)</f>
        <v>#REF!</v>
      </c>
      <c r="B113" s="209" t="str">
        <f>IFERROR((VLOOKUP(A113,#REF!,2,FALSE)),"")</f>
        <v/>
      </c>
      <c r="C113" s="176" t="str">
        <f t="shared" si="51"/>
        <v/>
      </c>
      <c r="D113" s="176">
        <f t="shared" si="52"/>
        <v>0</v>
      </c>
      <c r="E113" s="210" t="e">
        <f>+MID(#REF!,6,1)</f>
        <v>#REF!</v>
      </c>
      <c r="F113" s="210" t="str">
        <f>IFERROR((VLOOKUP(E113,#REF!,2,FALSE)),"")</f>
        <v/>
      </c>
      <c r="G113" s="184" t="str">
        <f t="shared" si="43"/>
        <v/>
      </c>
      <c r="H113" s="184">
        <f t="shared" si="53"/>
        <v>0</v>
      </c>
      <c r="I113" s="209" t="e">
        <f>+MID(#REF!,6,1)</f>
        <v>#REF!</v>
      </c>
      <c r="J113" s="209" t="str">
        <f>IFERROR((VLOOKUP(I113,#REF!,2,FALSE)),"")</f>
        <v/>
      </c>
      <c r="K113" s="176" t="str">
        <f t="shared" si="44"/>
        <v/>
      </c>
      <c r="L113" s="176">
        <f t="shared" si="54"/>
        <v>0</v>
      </c>
      <c r="M113" s="210" t="e">
        <f>+MID(#REF!,6,1)</f>
        <v>#REF!</v>
      </c>
      <c r="N113" s="210" t="str">
        <f>IFERROR((VLOOKUP(M113,#REF!,2,FALSE)),"")</f>
        <v/>
      </c>
      <c r="O113" s="184" t="str">
        <f t="shared" si="45"/>
        <v/>
      </c>
      <c r="P113" s="184">
        <f t="shared" si="55"/>
        <v>0</v>
      </c>
      <c r="Q113" s="209" t="e">
        <f>+MID(#REF!,6,1)</f>
        <v>#REF!</v>
      </c>
      <c r="R113" s="209" t="str">
        <f>IFERROR((VLOOKUP(Q113,#REF!,2,FALSE)),"")</f>
        <v/>
      </c>
      <c r="S113" s="176" t="str">
        <f t="shared" si="46"/>
        <v/>
      </c>
      <c r="T113" s="176">
        <f t="shared" si="56"/>
        <v>0</v>
      </c>
      <c r="U113" s="210" t="e">
        <f>+MID(#REF!,6,1)</f>
        <v>#REF!</v>
      </c>
      <c r="V113" s="210" t="str">
        <f>IFERROR((VLOOKUP(U113,#REF!,2,FALSE)),"")</f>
        <v/>
      </c>
      <c r="W113" s="184" t="str">
        <f t="shared" si="47"/>
        <v/>
      </c>
      <c r="X113" s="184">
        <f t="shared" si="57"/>
        <v>0</v>
      </c>
      <c r="Y113" s="209" t="e">
        <f>+MID(#REF!,6,1)</f>
        <v>#REF!</v>
      </c>
      <c r="Z113" s="209" t="str">
        <f>IFERROR((VLOOKUP(Y113,#REF!,2,FALSE)),"")</f>
        <v/>
      </c>
      <c r="AA113" s="176" t="str">
        <f t="shared" si="48"/>
        <v/>
      </c>
      <c r="AB113" s="176">
        <f t="shared" si="58"/>
        <v>0</v>
      </c>
      <c r="AC113" s="210" t="e">
        <f>+MID(#REF!,6,1)</f>
        <v>#REF!</v>
      </c>
      <c r="AD113" s="210" t="str">
        <f>IFERROR((VLOOKUP(AC113,#REF!,2,FALSE)),"")</f>
        <v/>
      </c>
      <c r="AE113" s="184" t="str">
        <f t="shared" si="49"/>
        <v/>
      </c>
      <c r="AF113" s="184">
        <f t="shared" si="59"/>
        <v>0</v>
      </c>
      <c r="AG113" s="209" t="e">
        <f>+MID(#REF!,6,1)</f>
        <v>#REF!</v>
      </c>
      <c r="AH113" s="209" t="str">
        <f>IFERROR((VLOOKUP(AG113,#REF!,2,FALSE)),"")</f>
        <v/>
      </c>
      <c r="AI113" s="176" t="str">
        <f t="shared" si="50"/>
        <v/>
      </c>
      <c r="AJ113" s="176">
        <f t="shared" si="60"/>
        <v>0</v>
      </c>
    </row>
    <row r="114" spans="1:36" ht="13.5" customHeight="1">
      <c r="A114" s="209" t="e">
        <f>+MID(#REF!,7,1)</f>
        <v>#REF!</v>
      </c>
      <c r="B114" s="209" t="str">
        <f>IFERROR((VLOOKUP(A114,#REF!,2,FALSE)),"")</f>
        <v/>
      </c>
      <c r="C114" s="176" t="str">
        <f t="shared" si="51"/>
        <v/>
      </c>
      <c r="D114" s="176">
        <f t="shared" si="52"/>
        <v>0</v>
      </c>
      <c r="E114" s="210" t="e">
        <f>+MID(#REF!,7,1)</f>
        <v>#REF!</v>
      </c>
      <c r="F114" s="210" t="str">
        <f>IFERROR((VLOOKUP(E114,#REF!,2,FALSE)),"")</f>
        <v/>
      </c>
      <c r="G114" s="184" t="str">
        <f t="shared" si="43"/>
        <v/>
      </c>
      <c r="H114" s="184">
        <f t="shared" si="53"/>
        <v>0</v>
      </c>
      <c r="I114" s="209" t="e">
        <f>+MID(#REF!,7,1)</f>
        <v>#REF!</v>
      </c>
      <c r="J114" s="209" t="str">
        <f>IFERROR((VLOOKUP(I114,#REF!,2,FALSE)),"")</f>
        <v/>
      </c>
      <c r="K114" s="176" t="str">
        <f t="shared" si="44"/>
        <v/>
      </c>
      <c r="L114" s="176">
        <f t="shared" si="54"/>
        <v>0</v>
      </c>
      <c r="M114" s="210" t="e">
        <f>+MID(#REF!,7,1)</f>
        <v>#REF!</v>
      </c>
      <c r="N114" s="210" t="str">
        <f>IFERROR((VLOOKUP(M114,#REF!,2,FALSE)),"")</f>
        <v/>
      </c>
      <c r="O114" s="184" t="str">
        <f t="shared" si="45"/>
        <v/>
      </c>
      <c r="P114" s="184">
        <f t="shared" si="55"/>
        <v>0</v>
      </c>
      <c r="Q114" s="209" t="e">
        <f>+MID(#REF!,7,1)</f>
        <v>#REF!</v>
      </c>
      <c r="R114" s="209" t="str">
        <f>IFERROR((VLOOKUP(Q114,#REF!,2,FALSE)),"")</f>
        <v/>
      </c>
      <c r="S114" s="176" t="str">
        <f t="shared" si="46"/>
        <v/>
      </c>
      <c r="T114" s="176">
        <f t="shared" si="56"/>
        <v>0</v>
      </c>
      <c r="U114" s="210" t="e">
        <f>+MID(#REF!,7,1)</f>
        <v>#REF!</v>
      </c>
      <c r="V114" s="210" t="str">
        <f>IFERROR((VLOOKUP(U114,#REF!,2,FALSE)),"")</f>
        <v/>
      </c>
      <c r="W114" s="184" t="str">
        <f t="shared" si="47"/>
        <v/>
      </c>
      <c r="X114" s="184">
        <f t="shared" si="57"/>
        <v>0</v>
      </c>
      <c r="Y114" s="209" t="e">
        <f>+MID(#REF!,7,1)</f>
        <v>#REF!</v>
      </c>
      <c r="Z114" s="209" t="str">
        <f>IFERROR((VLOOKUP(Y114,#REF!,2,FALSE)),"")</f>
        <v/>
      </c>
      <c r="AA114" s="176" t="str">
        <f t="shared" si="48"/>
        <v/>
      </c>
      <c r="AB114" s="176">
        <f t="shared" si="58"/>
        <v>0</v>
      </c>
      <c r="AC114" s="210" t="e">
        <f>+MID(#REF!,7,1)</f>
        <v>#REF!</v>
      </c>
      <c r="AD114" s="210" t="str">
        <f>IFERROR((VLOOKUP(AC114,#REF!,2,FALSE)),"")</f>
        <v/>
      </c>
      <c r="AE114" s="184" t="str">
        <f t="shared" si="49"/>
        <v/>
      </c>
      <c r="AF114" s="184">
        <f t="shared" si="59"/>
        <v>0</v>
      </c>
      <c r="AG114" s="209" t="e">
        <f>+MID(#REF!,7,1)</f>
        <v>#REF!</v>
      </c>
      <c r="AH114" s="209" t="str">
        <f>IFERROR((VLOOKUP(AG114,#REF!,2,FALSE)),"")</f>
        <v/>
      </c>
      <c r="AI114" s="176" t="str">
        <f t="shared" si="50"/>
        <v/>
      </c>
      <c r="AJ114" s="176">
        <f t="shared" si="60"/>
        <v>0</v>
      </c>
    </row>
    <row r="115" spans="1:36" ht="13.5" customHeight="1">
      <c r="A115" s="209" t="e">
        <f>+MID(#REF!,8,1)</f>
        <v>#REF!</v>
      </c>
      <c r="B115" s="209" t="str">
        <f>IFERROR((VLOOKUP(A115,#REF!,2,FALSE)),"")</f>
        <v/>
      </c>
      <c r="C115" s="176" t="str">
        <f t="shared" si="51"/>
        <v/>
      </c>
      <c r="D115" s="176">
        <f t="shared" si="52"/>
        <v>0</v>
      </c>
      <c r="E115" s="210" t="e">
        <f>+MID(#REF!,8,1)</f>
        <v>#REF!</v>
      </c>
      <c r="F115" s="210" t="str">
        <f>IFERROR((VLOOKUP(E115,#REF!,2,FALSE)),"")</f>
        <v/>
      </c>
      <c r="G115" s="184" t="str">
        <f t="shared" si="43"/>
        <v/>
      </c>
      <c r="H115" s="184">
        <f t="shared" si="53"/>
        <v>0</v>
      </c>
      <c r="I115" s="209" t="e">
        <f>+MID(#REF!,8,1)</f>
        <v>#REF!</v>
      </c>
      <c r="J115" s="209" t="str">
        <f>IFERROR((VLOOKUP(I115,#REF!,2,FALSE)),"")</f>
        <v/>
      </c>
      <c r="K115" s="176" t="str">
        <f t="shared" si="44"/>
        <v/>
      </c>
      <c r="L115" s="176">
        <f t="shared" si="54"/>
        <v>0</v>
      </c>
      <c r="M115" s="210" t="e">
        <f>+MID(#REF!,8,1)</f>
        <v>#REF!</v>
      </c>
      <c r="N115" s="210" t="str">
        <f>IFERROR((VLOOKUP(M115,#REF!,2,FALSE)),"")</f>
        <v/>
      </c>
      <c r="O115" s="184" t="str">
        <f t="shared" si="45"/>
        <v/>
      </c>
      <c r="P115" s="184">
        <f t="shared" si="55"/>
        <v>0</v>
      </c>
      <c r="Q115" s="209" t="e">
        <f>+MID(#REF!,8,1)</f>
        <v>#REF!</v>
      </c>
      <c r="R115" s="209" t="str">
        <f>IFERROR((VLOOKUP(Q115,#REF!,2,FALSE)),"")</f>
        <v/>
      </c>
      <c r="S115" s="176" t="str">
        <f t="shared" si="46"/>
        <v/>
      </c>
      <c r="T115" s="176">
        <f t="shared" si="56"/>
        <v>0</v>
      </c>
      <c r="U115" s="210" t="e">
        <f>+MID(#REF!,8,1)</f>
        <v>#REF!</v>
      </c>
      <c r="V115" s="210" t="str">
        <f>IFERROR((VLOOKUP(U115,#REF!,2,FALSE)),"")</f>
        <v/>
      </c>
      <c r="W115" s="184" t="str">
        <f t="shared" si="47"/>
        <v/>
      </c>
      <c r="X115" s="184">
        <f t="shared" si="57"/>
        <v>0</v>
      </c>
      <c r="Y115" s="209" t="e">
        <f>+MID(#REF!,8,1)</f>
        <v>#REF!</v>
      </c>
      <c r="Z115" s="209" t="str">
        <f>IFERROR((VLOOKUP(Y115,#REF!,2,FALSE)),"")</f>
        <v/>
      </c>
      <c r="AA115" s="176" t="str">
        <f t="shared" si="48"/>
        <v/>
      </c>
      <c r="AB115" s="176">
        <f t="shared" si="58"/>
        <v>0</v>
      </c>
      <c r="AC115" s="210" t="e">
        <f>+MID(#REF!,8,1)</f>
        <v>#REF!</v>
      </c>
      <c r="AD115" s="210" t="str">
        <f>IFERROR((VLOOKUP(AC115,#REF!,2,FALSE)),"")</f>
        <v/>
      </c>
      <c r="AE115" s="184" t="str">
        <f t="shared" si="49"/>
        <v/>
      </c>
      <c r="AF115" s="184">
        <f t="shared" si="59"/>
        <v>0</v>
      </c>
      <c r="AG115" s="209" t="e">
        <f>+MID(#REF!,8,1)</f>
        <v>#REF!</v>
      </c>
      <c r="AH115" s="209" t="str">
        <f>IFERROR((VLOOKUP(AG115,#REF!,2,FALSE)),"")</f>
        <v/>
      </c>
      <c r="AI115" s="176" t="str">
        <f t="shared" si="50"/>
        <v/>
      </c>
      <c r="AJ115" s="176">
        <f t="shared" si="60"/>
        <v>0</v>
      </c>
    </row>
    <row r="116" spans="1:36" ht="13.5" customHeight="1">
      <c r="A116" s="209" t="e">
        <f>+MID(#REF!,9,1)</f>
        <v>#REF!</v>
      </c>
      <c r="B116" s="209" t="str">
        <f>IFERROR((VLOOKUP(A116,#REF!,2,FALSE)),"")</f>
        <v/>
      </c>
      <c r="C116" s="176" t="str">
        <f t="shared" si="51"/>
        <v/>
      </c>
      <c r="D116" s="176">
        <f t="shared" si="52"/>
        <v>0</v>
      </c>
      <c r="E116" s="210" t="e">
        <f>+MID(#REF!,9,1)</f>
        <v>#REF!</v>
      </c>
      <c r="F116" s="210" t="str">
        <f>IFERROR((VLOOKUP(E116,#REF!,2,FALSE)),"")</f>
        <v/>
      </c>
      <c r="G116" s="184" t="str">
        <f t="shared" si="43"/>
        <v/>
      </c>
      <c r="H116" s="184">
        <f t="shared" si="53"/>
        <v>0</v>
      </c>
      <c r="I116" s="209" t="e">
        <f>+MID(#REF!,9,1)</f>
        <v>#REF!</v>
      </c>
      <c r="J116" s="209" t="str">
        <f>IFERROR((VLOOKUP(I116,#REF!,2,FALSE)),"")</f>
        <v/>
      </c>
      <c r="K116" s="176" t="str">
        <f t="shared" si="44"/>
        <v/>
      </c>
      <c r="L116" s="176">
        <f t="shared" si="54"/>
        <v>0</v>
      </c>
      <c r="M116" s="210" t="e">
        <f>+MID(#REF!,9,1)</f>
        <v>#REF!</v>
      </c>
      <c r="N116" s="210" t="str">
        <f>IFERROR((VLOOKUP(M116,#REF!,2,FALSE)),"")</f>
        <v/>
      </c>
      <c r="O116" s="184" t="str">
        <f t="shared" si="45"/>
        <v/>
      </c>
      <c r="P116" s="184">
        <f t="shared" si="55"/>
        <v>0</v>
      </c>
      <c r="Q116" s="209" t="e">
        <f>+MID(#REF!,9,1)</f>
        <v>#REF!</v>
      </c>
      <c r="R116" s="209" t="str">
        <f>IFERROR((VLOOKUP(Q116,#REF!,2,FALSE)),"")</f>
        <v/>
      </c>
      <c r="S116" s="176" t="str">
        <f t="shared" si="46"/>
        <v/>
      </c>
      <c r="T116" s="176">
        <f t="shared" si="56"/>
        <v>0</v>
      </c>
      <c r="U116" s="210" t="e">
        <f>+MID(#REF!,9,1)</f>
        <v>#REF!</v>
      </c>
      <c r="V116" s="210" t="str">
        <f>IFERROR((VLOOKUP(U116,#REF!,2,FALSE)),"")</f>
        <v/>
      </c>
      <c r="W116" s="184" t="str">
        <f t="shared" si="47"/>
        <v/>
      </c>
      <c r="X116" s="184">
        <f t="shared" si="57"/>
        <v>0</v>
      </c>
      <c r="Y116" s="209" t="e">
        <f>+MID(#REF!,9,1)</f>
        <v>#REF!</v>
      </c>
      <c r="Z116" s="209" t="str">
        <f>IFERROR((VLOOKUP(Y116,#REF!,2,FALSE)),"")</f>
        <v/>
      </c>
      <c r="AA116" s="176" t="str">
        <f t="shared" si="48"/>
        <v/>
      </c>
      <c r="AB116" s="176">
        <f t="shared" si="58"/>
        <v>0</v>
      </c>
      <c r="AC116" s="210" t="e">
        <f>+MID(#REF!,9,1)</f>
        <v>#REF!</v>
      </c>
      <c r="AD116" s="210" t="str">
        <f>IFERROR((VLOOKUP(AC116,#REF!,2,FALSE)),"")</f>
        <v/>
      </c>
      <c r="AE116" s="184" t="str">
        <f t="shared" si="49"/>
        <v/>
      </c>
      <c r="AF116" s="184">
        <f t="shared" si="59"/>
        <v>0</v>
      </c>
      <c r="AG116" s="209" t="e">
        <f>+MID(#REF!,9,1)</f>
        <v>#REF!</v>
      </c>
      <c r="AH116" s="209" t="str">
        <f>IFERROR((VLOOKUP(AG116,#REF!,2,FALSE)),"")</f>
        <v/>
      </c>
      <c r="AI116" s="176" t="str">
        <f t="shared" si="50"/>
        <v/>
      </c>
      <c r="AJ116" s="176">
        <f t="shared" si="60"/>
        <v>0</v>
      </c>
    </row>
    <row r="117" spans="1:36" ht="13.5" customHeight="1">
      <c r="A117" s="209" t="e">
        <f>+MID(#REF!,10,1)</f>
        <v>#REF!</v>
      </c>
      <c r="B117" s="209" t="str">
        <f>IFERROR((VLOOKUP(A117,#REF!,2,FALSE)),"")</f>
        <v/>
      </c>
      <c r="C117" s="176" t="str">
        <f t="shared" si="51"/>
        <v/>
      </c>
      <c r="D117" s="176">
        <f t="shared" si="52"/>
        <v>0</v>
      </c>
      <c r="E117" s="210" t="e">
        <f>+MID(#REF!,10,1)</f>
        <v>#REF!</v>
      </c>
      <c r="F117" s="210" t="str">
        <f>IFERROR((VLOOKUP(E117,#REF!,2,FALSE)),"")</f>
        <v/>
      </c>
      <c r="G117" s="184" t="str">
        <f t="shared" si="43"/>
        <v/>
      </c>
      <c r="H117" s="184">
        <f t="shared" si="53"/>
        <v>0</v>
      </c>
      <c r="I117" s="209" t="e">
        <f>+MID(#REF!,10,1)</f>
        <v>#REF!</v>
      </c>
      <c r="J117" s="209" t="str">
        <f>IFERROR((VLOOKUP(I117,#REF!,2,FALSE)),"")</f>
        <v/>
      </c>
      <c r="K117" s="176" t="str">
        <f t="shared" si="44"/>
        <v/>
      </c>
      <c r="L117" s="176">
        <f t="shared" si="54"/>
        <v>0</v>
      </c>
      <c r="M117" s="210" t="e">
        <f>+MID(#REF!,10,1)</f>
        <v>#REF!</v>
      </c>
      <c r="N117" s="210" t="str">
        <f>IFERROR((VLOOKUP(M117,#REF!,2,FALSE)),"")</f>
        <v/>
      </c>
      <c r="O117" s="184" t="str">
        <f t="shared" si="45"/>
        <v/>
      </c>
      <c r="P117" s="184">
        <f t="shared" si="55"/>
        <v>0</v>
      </c>
      <c r="Q117" s="209" t="e">
        <f>+MID(#REF!,10,1)</f>
        <v>#REF!</v>
      </c>
      <c r="R117" s="209" t="str">
        <f>IFERROR((VLOOKUP(Q117,#REF!,2,FALSE)),"")</f>
        <v/>
      </c>
      <c r="S117" s="176" t="str">
        <f t="shared" si="46"/>
        <v/>
      </c>
      <c r="T117" s="176">
        <f t="shared" si="56"/>
        <v>0</v>
      </c>
      <c r="U117" s="210" t="e">
        <f>+MID(#REF!,10,1)</f>
        <v>#REF!</v>
      </c>
      <c r="V117" s="210" t="str">
        <f>IFERROR((VLOOKUP(U117,#REF!,2,FALSE)),"")</f>
        <v/>
      </c>
      <c r="W117" s="184" t="str">
        <f t="shared" si="47"/>
        <v/>
      </c>
      <c r="X117" s="184">
        <f t="shared" si="57"/>
        <v>0</v>
      </c>
      <c r="Y117" s="209" t="e">
        <f>+MID(#REF!,10,1)</f>
        <v>#REF!</v>
      </c>
      <c r="Z117" s="209" t="str">
        <f>IFERROR((VLOOKUP(Y117,#REF!,2,FALSE)),"")</f>
        <v/>
      </c>
      <c r="AA117" s="176" t="str">
        <f t="shared" si="48"/>
        <v/>
      </c>
      <c r="AB117" s="176">
        <f t="shared" si="58"/>
        <v>0</v>
      </c>
      <c r="AC117" s="210" t="e">
        <f>+MID(#REF!,10,1)</f>
        <v>#REF!</v>
      </c>
      <c r="AD117" s="210" t="str">
        <f>IFERROR((VLOOKUP(AC117,#REF!,2,FALSE)),"")</f>
        <v/>
      </c>
      <c r="AE117" s="184" t="str">
        <f t="shared" si="49"/>
        <v/>
      </c>
      <c r="AF117" s="184">
        <f t="shared" si="59"/>
        <v>0</v>
      </c>
      <c r="AG117" s="209" t="e">
        <f>+MID(#REF!,10,1)</f>
        <v>#REF!</v>
      </c>
      <c r="AH117" s="209" t="str">
        <f>IFERROR((VLOOKUP(AG117,#REF!,2,FALSE)),"")</f>
        <v/>
      </c>
      <c r="AI117" s="176" t="str">
        <f t="shared" si="50"/>
        <v/>
      </c>
      <c r="AJ117" s="176">
        <f t="shared" si="60"/>
        <v>0</v>
      </c>
    </row>
    <row r="118" spans="1:36" ht="13.5" customHeight="1">
      <c r="A118" s="209" t="e">
        <f>+MID(#REF!,11,1)</f>
        <v>#REF!</v>
      </c>
      <c r="B118" s="209" t="str">
        <f>IFERROR((VLOOKUP(A118,#REF!,2,FALSE)),"")</f>
        <v/>
      </c>
      <c r="C118" s="176" t="str">
        <f t="shared" si="51"/>
        <v/>
      </c>
      <c r="D118" s="176">
        <f t="shared" si="52"/>
        <v>0</v>
      </c>
      <c r="E118" s="210" t="e">
        <f>+MID(#REF!,11,1)</f>
        <v>#REF!</v>
      </c>
      <c r="F118" s="210" t="str">
        <f>IFERROR((VLOOKUP(E118,#REF!,2,FALSE)),"")</f>
        <v/>
      </c>
      <c r="G118" s="184" t="str">
        <f t="shared" si="43"/>
        <v/>
      </c>
      <c r="H118" s="184">
        <f t="shared" si="53"/>
        <v>0</v>
      </c>
      <c r="I118" s="209" t="e">
        <f>+MID(#REF!,11,1)</f>
        <v>#REF!</v>
      </c>
      <c r="J118" s="209" t="str">
        <f>IFERROR((VLOOKUP(I118,#REF!,2,FALSE)),"")</f>
        <v/>
      </c>
      <c r="K118" s="176" t="str">
        <f t="shared" si="44"/>
        <v/>
      </c>
      <c r="L118" s="176">
        <f t="shared" si="54"/>
        <v>0</v>
      </c>
      <c r="M118" s="210" t="e">
        <f>+MID(#REF!,11,1)</f>
        <v>#REF!</v>
      </c>
      <c r="N118" s="210" t="str">
        <f>IFERROR((VLOOKUP(M118,#REF!,2,FALSE)),"")</f>
        <v/>
      </c>
      <c r="O118" s="184" t="str">
        <f t="shared" si="45"/>
        <v/>
      </c>
      <c r="P118" s="184">
        <f t="shared" si="55"/>
        <v>0</v>
      </c>
      <c r="Q118" s="209" t="e">
        <f>+MID(#REF!,11,1)</f>
        <v>#REF!</v>
      </c>
      <c r="R118" s="209" t="str">
        <f>IFERROR((VLOOKUP(Q118,#REF!,2,FALSE)),"")</f>
        <v/>
      </c>
      <c r="S118" s="176" t="str">
        <f t="shared" si="46"/>
        <v/>
      </c>
      <c r="T118" s="176">
        <f t="shared" si="56"/>
        <v>0</v>
      </c>
      <c r="U118" s="210" t="e">
        <f>+MID(#REF!,11,1)</f>
        <v>#REF!</v>
      </c>
      <c r="V118" s="210" t="str">
        <f>IFERROR((VLOOKUP(U118,#REF!,2,FALSE)),"")</f>
        <v/>
      </c>
      <c r="W118" s="184" t="str">
        <f t="shared" si="47"/>
        <v/>
      </c>
      <c r="X118" s="184">
        <f t="shared" si="57"/>
        <v>0</v>
      </c>
      <c r="Y118" s="209" t="e">
        <f>+MID(#REF!,11,1)</f>
        <v>#REF!</v>
      </c>
      <c r="Z118" s="209" t="str">
        <f>IFERROR((VLOOKUP(Y118,#REF!,2,FALSE)),"")</f>
        <v/>
      </c>
      <c r="AA118" s="176" t="str">
        <f t="shared" si="48"/>
        <v/>
      </c>
      <c r="AB118" s="176">
        <f t="shared" si="58"/>
        <v>0</v>
      </c>
      <c r="AC118" s="210" t="e">
        <f>+MID(#REF!,11,1)</f>
        <v>#REF!</v>
      </c>
      <c r="AD118" s="210" t="str">
        <f>IFERROR((VLOOKUP(AC118,#REF!,2,FALSE)),"")</f>
        <v/>
      </c>
      <c r="AE118" s="184" t="str">
        <f t="shared" si="49"/>
        <v/>
      </c>
      <c r="AF118" s="184">
        <f t="shared" si="59"/>
        <v>0</v>
      </c>
      <c r="AG118" s="209" t="e">
        <f>+MID(#REF!,11,1)</f>
        <v>#REF!</v>
      </c>
      <c r="AH118" s="209" t="str">
        <f>IFERROR((VLOOKUP(AG118,#REF!,2,FALSE)),"")</f>
        <v/>
      </c>
      <c r="AI118" s="176" t="str">
        <f t="shared" si="50"/>
        <v/>
      </c>
      <c r="AJ118" s="176">
        <f t="shared" si="60"/>
        <v>0</v>
      </c>
    </row>
    <row r="119" spans="1:36" ht="13.5" customHeight="1">
      <c r="A119" s="209" t="e">
        <f>+MID(#REF!,12,1)</f>
        <v>#REF!</v>
      </c>
      <c r="B119" s="209" t="str">
        <f>IFERROR((VLOOKUP(A119,#REF!,2,FALSE)),"")</f>
        <v/>
      </c>
      <c r="C119" s="176" t="str">
        <f t="shared" si="51"/>
        <v/>
      </c>
      <c r="D119" s="176">
        <f t="shared" si="52"/>
        <v>0</v>
      </c>
      <c r="E119" s="210" t="e">
        <f>+MID(#REF!,12,1)</f>
        <v>#REF!</v>
      </c>
      <c r="F119" s="210" t="str">
        <f>IFERROR((VLOOKUP(E119,#REF!,2,FALSE)),"")</f>
        <v/>
      </c>
      <c r="G119" s="184" t="str">
        <f t="shared" si="43"/>
        <v/>
      </c>
      <c r="H119" s="184">
        <f t="shared" si="53"/>
        <v>0</v>
      </c>
      <c r="I119" s="209" t="e">
        <f>+MID(#REF!,12,1)</f>
        <v>#REF!</v>
      </c>
      <c r="J119" s="209" t="str">
        <f>IFERROR((VLOOKUP(I119,#REF!,2,FALSE)),"")</f>
        <v/>
      </c>
      <c r="K119" s="176" t="str">
        <f t="shared" si="44"/>
        <v/>
      </c>
      <c r="L119" s="176">
        <f t="shared" si="54"/>
        <v>0</v>
      </c>
      <c r="M119" s="210" t="e">
        <f>+MID(#REF!,12,1)</f>
        <v>#REF!</v>
      </c>
      <c r="N119" s="210" t="str">
        <f>IFERROR((VLOOKUP(M119,#REF!,2,FALSE)),"")</f>
        <v/>
      </c>
      <c r="O119" s="184" t="str">
        <f t="shared" si="45"/>
        <v/>
      </c>
      <c r="P119" s="184">
        <f t="shared" si="55"/>
        <v>0</v>
      </c>
      <c r="Q119" s="209" t="e">
        <f>+MID(#REF!,12,1)</f>
        <v>#REF!</v>
      </c>
      <c r="R119" s="209" t="str">
        <f>IFERROR((VLOOKUP(Q119,#REF!,2,FALSE)),"")</f>
        <v/>
      </c>
      <c r="S119" s="176" t="str">
        <f t="shared" si="46"/>
        <v/>
      </c>
      <c r="T119" s="176">
        <f t="shared" si="56"/>
        <v>0</v>
      </c>
      <c r="U119" s="210" t="e">
        <f>+MID(#REF!,12,1)</f>
        <v>#REF!</v>
      </c>
      <c r="V119" s="210" t="str">
        <f>IFERROR((VLOOKUP(U119,#REF!,2,FALSE)),"")</f>
        <v/>
      </c>
      <c r="W119" s="184" t="str">
        <f t="shared" si="47"/>
        <v/>
      </c>
      <c r="X119" s="184">
        <f t="shared" si="57"/>
        <v>0</v>
      </c>
      <c r="Y119" s="209" t="e">
        <f>+MID(#REF!,12,1)</f>
        <v>#REF!</v>
      </c>
      <c r="Z119" s="209" t="str">
        <f>IFERROR((VLOOKUP(Y119,#REF!,2,FALSE)),"")</f>
        <v/>
      </c>
      <c r="AA119" s="176" t="str">
        <f t="shared" si="48"/>
        <v/>
      </c>
      <c r="AB119" s="176">
        <f t="shared" si="58"/>
        <v>0</v>
      </c>
      <c r="AC119" s="210" t="e">
        <f>+MID(#REF!,12,1)</f>
        <v>#REF!</v>
      </c>
      <c r="AD119" s="210" t="str">
        <f>IFERROR((VLOOKUP(AC119,#REF!,2,FALSE)),"")</f>
        <v/>
      </c>
      <c r="AE119" s="184" t="str">
        <f t="shared" si="49"/>
        <v/>
      </c>
      <c r="AF119" s="184">
        <f t="shared" si="59"/>
        <v>0</v>
      </c>
      <c r="AG119" s="209" t="e">
        <f>+MID(#REF!,12,1)</f>
        <v>#REF!</v>
      </c>
      <c r="AH119" s="209" t="str">
        <f>IFERROR((VLOOKUP(AG119,#REF!,2,FALSE)),"")</f>
        <v/>
      </c>
      <c r="AI119" s="176" t="str">
        <f t="shared" si="50"/>
        <v/>
      </c>
      <c r="AJ119" s="176">
        <f t="shared" si="60"/>
        <v>0</v>
      </c>
    </row>
    <row r="120" spans="1:36" ht="13.5" customHeight="1">
      <c r="A120" s="209" t="e">
        <f>+MID(#REF!,13,1)</f>
        <v>#REF!</v>
      </c>
      <c r="B120" s="209" t="str">
        <f>IFERROR((VLOOKUP(A120,#REF!,2,FALSE)),"")</f>
        <v/>
      </c>
      <c r="C120" s="176" t="str">
        <f t="shared" si="51"/>
        <v/>
      </c>
      <c r="D120" s="176">
        <f t="shared" si="52"/>
        <v>0</v>
      </c>
      <c r="E120" s="210" t="e">
        <f>+MID(#REF!,13,1)</f>
        <v>#REF!</v>
      </c>
      <c r="F120" s="210" t="str">
        <f>IFERROR((VLOOKUP(E120,#REF!,2,FALSE)),"")</f>
        <v/>
      </c>
      <c r="G120" s="184" t="str">
        <f t="shared" si="43"/>
        <v/>
      </c>
      <c r="H120" s="184">
        <f t="shared" si="53"/>
        <v>0</v>
      </c>
      <c r="I120" s="209" t="e">
        <f>+MID(#REF!,13,1)</f>
        <v>#REF!</v>
      </c>
      <c r="J120" s="209" t="str">
        <f>IFERROR((VLOOKUP(I120,#REF!,2,FALSE)),"")</f>
        <v/>
      </c>
      <c r="K120" s="176" t="str">
        <f t="shared" si="44"/>
        <v/>
      </c>
      <c r="L120" s="176">
        <f t="shared" si="54"/>
        <v>0</v>
      </c>
      <c r="M120" s="210" t="e">
        <f>+MID(#REF!,13,1)</f>
        <v>#REF!</v>
      </c>
      <c r="N120" s="210" t="str">
        <f>IFERROR((VLOOKUP(M120,#REF!,2,FALSE)),"")</f>
        <v/>
      </c>
      <c r="O120" s="184" t="str">
        <f t="shared" si="45"/>
        <v/>
      </c>
      <c r="P120" s="184">
        <f t="shared" si="55"/>
        <v>0</v>
      </c>
      <c r="Q120" s="209" t="e">
        <f>+MID(#REF!,13,1)</f>
        <v>#REF!</v>
      </c>
      <c r="R120" s="209" t="str">
        <f>IFERROR((VLOOKUP(Q120,#REF!,2,FALSE)),"")</f>
        <v/>
      </c>
      <c r="S120" s="176" t="str">
        <f t="shared" si="46"/>
        <v/>
      </c>
      <c r="T120" s="176">
        <f t="shared" si="56"/>
        <v>0</v>
      </c>
      <c r="U120" s="210" t="e">
        <f>+MID(#REF!,13,1)</f>
        <v>#REF!</v>
      </c>
      <c r="V120" s="210" t="str">
        <f>IFERROR((VLOOKUP(U120,#REF!,2,FALSE)),"")</f>
        <v/>
      </c>
      <c r="W120" s="184" t="str">
        <f t="shared" si="47"/>
        <v/>
      </c>
      <c r="X120" s="184">
        <f t="shared" si="57"/>
        <v>0</v>
      </c>
      <c r="Y120" s="209" t="e">
        <f>+MID(#REF!,13,1)</f>
        <v>#REF!</v>
      </c>
      <c r="Z120" s="209" t="str">
        <f>IFERROR((VLOOKUP(Y120,#REF!,2,FALSE)),"")</f>
        <v/>
      </c>
      <c r="AA120" s="176" t="str">
        <f t="shared" si="48"/>
        <v/>
      </c>
      <c r="AB120" s="176">
        <f t="shared" si="58"/>
        <v>0</v>
      </c>
      <c r="AC120" s="210" t="e">
        <f>+MID(#REF!,13,1)</f>
        <v>#REF!</v>
      </c>
      <c r="AD120" s="210" t="str">
        <f>IFERROR((VLOOKUP(AC120,#REF!,2,FALSE)),"")</f>
        <v/>
      </c>
      <c r="AE120" s="184" t="str">
        <f t="shared" si="49"/>
        <v/>
      </c>
      <c r="AF120" s="184">
        <f t="shared" si="59"/>
        <v>0</v>
      </c>
      <c r="AG120" s="209" t="e">
        <f>+MID(#REF!,13,1)</f>
        <v>#REF!</v>
      </c>
      <c r="AH120" s="209" t="str">
        <f>IFERROR((VLOOKUP(AG120,#REF!,2,FALSE)),"")</f>
        <v/>
      </c>
      <c r="AI120" s="176" t="str">
        <f t="shared" si="50"/>
        <v/>
      </c>
      <c r="AJ120" s="176">
        <f t="shared" si="60"/>
        <v>0</v>
      </c>
    </row>
    <row r="121" spans="1:36" ht="13.5" customHeight="1">
      <c r="A121" s="209" t="e">
        <f>+MID(#REF!,14,1)</f>
        <v>#REF!</v>
      </c>
      <c r="B121" s="209" t="str">
        <f>IFERROR((VLOOKUP(A121,#REF!,2,FALSE)),"")</f>
        <v/>
      </c>
      <c r="C121" s="176" t="str">
        <f t="shared" si="51"/>
        <v/>
      </c>
      <c r="D121" s="176">
        <f t="shared" si="52"/>
        <v>0</v>
      </c>
      <c r="E121" s="210" t="e">
        <f>+MID(#REF!,14,1)</f>
        <v>#REF!</v>
      </c>
      <c r="F121" s="210" t="str">
        <f>IFERROR((VLOOKUP(E121,#REF!,2,FALSE)),"")</f>
        <v/>
      </c>
      <c r="G121" s="184" t="str">
        <f t="shared" si="43"/>
        <v/>
      </c>
      <c r="H121" s="184">
        <f t="shared" si="53"/>
        <v>0</v>
      </c>
      <c r="I121" s="209" t="e">
        <f>+MID(#REF!,14,1)</f>
        <v>#REF!</v>
      </c>
      <c r="J121" s="209" t="str">
        <f>IFERROR((VLOOKUP(I121,#REF!,2,FALSE)),"")</f>
        <v/>
      </c>
      <c r="K121" s="176" t="str">
        <f t="shared" si="44"/>
        <v/>
      </c>
      <c r="L121" s="176">
        <f t="shared" si="54"/>
        <v>0</v>
      </c>
      <c r="M121" s="210" t="e">
        <f>+MID(#REF!,14,1)</f>
        <v>#REF!</v>
      </c>
      <c r="N121" s="210" t="str">
        <f>IFERROR((VLOOKUP(M121,#REF!,2,FALSE)),"")</f>
        <v/>
      </c>
      <c r="O121" s="184" t="str">
        <f t="shared" si="45"/>
        <v/>
      </c>
      <c r="P121" s="184">
        <f t="shared" si="55"/>
        <v>0</v>
      </c>
      <c r="Q121" s="209" t="e">
        <f>+MID(#REF!,14,1)</f>
        <v>#REF!</v>
      </c>
      <c r="R121" s="209" t="str">
        <f>IFERROR((VLOOKUP(Q121,#REF!,2,FALSE)),"")</f>
        <v/>
      </c>
      <c r="S121" s="176" t="str">
        <f t="shared" si="46"/>
        <v/>
      </c>
      <c r="T121" s="176">
        <f t="shared" si="56"/>
        <v>0</v>
      </c>
      <c r="U121" s="210" t="e">
        <f>+MID(#REF!,14,1)</f>
        <v>#REF!</v>
      </c>
      <c r="V121" s="210" t="str">
        <f>IFERROR((VLOOKUP(U121,#REF!,2,FALSE)),"")</f>
        <v/>
      </c>
      <c r="W121" s="184" t="str">
        <f t="shared" si="47"/>
        <v/>
      </c>
      <c r="X121" s="184">
        <f t="shared" si="57"/>
        <v>0</v>
      </c>
      <c r="Y121" s="209" t="e">
        <f>+MID(#REF!,14,1)</f>
        <v>#REF!</v>
      </c>
      <c r="Z121" s="209" t="str">
        <f>IFERROR((VLOOKUP(Y121,#REF!,2,FALSE)),"")</f>
        <v/>
      </c>
      <c r="AA121" s="176" t="str">
        <f t="shared" si="48"/>
        <v/>
      </c>
      <c r="AB121" s="176">
        <f t="shared" si="58"/>
        <v>0</v>
      </c>
      <c r="AC121" s="210" t="e">
        <f>+MID(#REF!,14,1)</f>
        <v>#REF!</v>
      </c>
      <c r="AD121" s="210" t="str">
        <f>IFERROR((VLOOKUP(AC121,#REF!,2,FALSE)),"")</f>
        <v/>
      </c>
      <c r="AE121" s="184" t="str">
        <f t="shared" si="49"/>
        <v/>
      </c>
      <c r="AF121" s="184">
        <f t="shared" si="59"/>
        <v>0</v>
      </c>
      <c r="AG121" s="209" t="e">
        <f>+MID(#REF!,14,1)</f>
        <v>#REF!</v>
      </c>
      <c r="AH121" s="209" t="str">
        <f>IFERROR((VLOOKUP(AG121,#REF!,2,FALSE)),"")</f>
        <v/>
      </c>
      <c r="AI121" s="176" t="str">
        <f t="shared" si="50"/>
        <v/>
      </c>
      <c r="AJ121" s="176">
        <f t="shared" si="60"/>
        <v>0</v>
      </c>
    </row>
    <row r="122" spans="1:36" ht="13.5" customHeight="1">
      <c r="A122" s="209" t="e">
        <f>+MID(#REF!,15,1)</f>
        <v>#REF!</v>
      </c>
      <c r="B122" s="209" t="str">
        <f>IFERROR((VLOOKUP(A122,#REF!,2,FALSE)),"")</f>
        <v/>
      </c>
      <c r="C122" s="176" t="str">
        <f t="shared" si="51"/>
        <v/>
      </c>
      <c r="D122" s="176">
        <f t="shared" si="52"/>
        <v>0</v>
      </c>
      <c r="E122" s="210" t="e">
        <f>+MID(#REF!,15,1)</f>
        <v>#REF!</v>
      </c>
      <c r="F122" s="210" t="str">
        <f>IFERROR((VLOOKUP(E122,#REF!,2,FALSE)),"")</f>
        <v/>
      </c>
      <c r="G122" s="184" t="str">
        <f t="shared" si="43"/>
        <v/>
      </c>
      <c r="H122" s="184">
        <f t="shared" si="53"/>
        <v>0</v>
      </c>
      <c r="I122" s="209" t="e">
        <f>+MID(#REF!,15,1)</f>
        <v>#REF!</v>
      </c>
      <c r="J122" s="209" t="str">
        <f>IFERROR((VLOOKUP(I122,#REF!,2,FALSE)),"")</f>
        <v/>
      </c>
      <c r="K122" s="176" t="str">
        <f t="shared" si="44"/>
        <v/>
      </c>
      <c r="L122" s="176">
        <f t="shared" si="54"/>
        <v>0</v>
      </c>
      <c r="M122" s="210" t="e">
        <f>+MID(#REF!,15,1)</f>
        <v>#REF!</v>
      </c>
      <c r="N122" s="210" t="str">
        <f>IFERROR((VLOOKUP(M122,#REF!,2,FALSE)),"")</f>
        <v/>
      </c>
      <c r="O122" s="184" t="str">
        <f t="shared" si="45"/>
        <v/>
      </c>
      <c r="P122" s="184">
        <f t="shared" si="55"/>
        <v>0</v>
      </c>
      <c r="Q122" s="209" t="e">
        <f>+MID(#REF!,15,1)</f>
        <v>#REF!</v>
      </c>
      <c r="R122" s="209" t="str">
        <f>IFERROR((VLOOKUP(Q122,#REF!,2,FALSE)),"")</f>
        <v/>
      </c>
      <c r="S122" s="176" t="str">
        <f t="shared" si="46"/>
        <v/>
      </c>
      <c r="T122" s="176">
        <f t="shared" si="56"/>
        <v>0</v>
      </c>
      <c r="U122" s="210" t="e">
        <f>+MID(#REF!,15,1)</f>
        <v>#REF!</v>
      </c>
      <c r="V122" s="210" t="str">
        <f>IFERROR((VLOOKUP(U122,#REF!,2,FALSE)),"")</f>
        <v/>
      </c>
      <c r="W122" s="184" t="str">
        <f t="shared" si="47"/>
        <v/>
      </c>
      <c r="X122" s="184">
        <f t="shared" si="57"/>
        <v>0</v>
      </c>
      <c r="Y122" s="209" t="e">
        <f>+MID(#REF!,15,1)</f>
        <v>#REF!</v>
      </c>
      <c r="Z122" s="209" t="str">
        <f>IFERROR((VLOOKUP(Y122,#REF!,2,FALSE)),"")</f>
        <v/>
      </c>
      <c r="AA122" s="176" t="str">
        <f t="shared" si="48"/>
        <v/>
      </c>
      <c r="AB122" s="176">
        <f t="shared" si="58"/>
        <v>0</v>
      </c>
      <c r="AC122" s="210" t="e">
        <f>+MID(#REF!,15,1)</f>
        <v>#REF!</v>
      </c>
      <c r="AD122" s="210" t="str">
        <f>IFERROR((VLOOKUP(AC122,#REF!,2,FALSE)),"")</f>
        <v/>
      </c>
      <c r="AE122" s="184" t="str">
        <f t="shared" si="49"/>
        <v/>
      </c>
      <c r="AF122" s="184">
        <f t="shared" si="59"/>
        <v>0</v>
      </c>
      <c r="AG122" s="209" t="e">
        <f>+MID(#REF!,15,1)</f>
        <v>#REF!</v>
      </c>
      <c r="AH122" s="209" t="str">
        <f>IFERROR((VLOOKUP(AG122,#REF!,2,FALSE)),"")</f>
        <v/>
      </c>
      <c r="AI122" s="176" t="str">
        <f t="shared" si="50"/>
        <v/>
      </c>
      <c r="AJ122" s="176">
        <f t="shared" si="60"/>
        <v>0</v>
      </c>
    </row>
    <row r="123" spans="1:36" ht="13.5" customHeight="1">
      <c r="A123" s="209" t="e">
        <f>+MID(#REF!,16,1)</f>
        <v>#REF!</v>
      </c>
      <c r="B123" s="209" t="str">
        <f>IFERROR((VLOOKUP(A123,#REF!,2,FALSE)),"")</f>
        <v/>
      </c>
      <c r="C123" s="176" t="str">
        <f t="shared" si="51"/>
        <v/>
      </c>
      <c r="D123" s="176">
        <f t="shared" si="52"/>
        <v>0</v>
      </c>
      <c r="E123" s="210" t="e">
        <f>+MID(#REF!,16,1)</f>
        <v>#REF!</v>
      </c>
      <c r="F123" s="210" t="str">
        <f>IFERROR((VLOOKUP(E123,#REF!,2,FALSE)),"")</f>
        <v/>
      </c>
      <c r="G123" s="184" t="str">
        <f t="shared" si="43"/>
        <v/>
      </c>
      <c r="H123" s="184">
        <f t="shared" si="53"/>
        <v>0</v>
      </c>
      <c r="I123" s="209" t="e">
        <f>+MID(#REF!,16,1)</f>
        <v>#REF!</v>
      </c>
      <c r="J123" s="209" t="str">
        <f>IFERROR((VLOOKUP(I123,#REF!,2,FALSE)),"")</f>
        <v/>
      </c>
      <c r="K123" s="176" t="str">
        <f t="shared" si="44"/>
        <v/>
      </c>
      <c r="L123" s="176">
        <f t="shared" si="54"/>
        <v>0</v>
      </c>
      <c r="M123" s="210" t="e">
        <f>+MID(#REF!,16,1)</f>
        <v>#REF!</v>
      </c>
      <c r="N123" s="210" t="str">
        <f>IFERROR((VLOOKUP(M123,#REF!,2,FALSE)),"")</f>
        <v/>
      </c>
      <c r="O123" s="184" t="str">
        <f t="shared" si="45"/>
        <v/>
      </c>
      <c r="P123" s="184">
        <f t="shared" si="55"/>
        <v>0</v>
      </c>
      <c r="Q123" s="209" t="e">
        <f>+MID(#REF!,16,1)</f>
        <v>#REF!</v>
      </c>
      <c r="R123" s="209" t="str">
        <f>IFERROR((VLOOKUP(Q123,#REF!,2,FALSE)),"")</f>
        <v/>
      </c>
      <c r="S123" s="176" t="str">
        <f t="shared" si="46"/>
        <v/>
      </c>
      <c r="T123" s="176">
        <f t="shared" si="56"/>
        <v>0</v>
      </c>
      <c r="U123" s="210" t="e">
        <f>+MID(#REF!,16,1)</f>
        <v>#REF!</v>
      </c>
      <c r="V123" s="210" t="str">
        <f>IFERROR((VLOOKUP(U123,#REF!,2,FALSE)),"")</f>
        <v/>
      </c>
      <c r="W123" s="184" t="str">
        <f t="shared" si="47"/>
        <v/>
      </c>
      <c r="X123" s="184">
        <f t="shared" si="57"/>
        <v>0</v>
      </c>
      <c r="Y123" s="209" t="e">
        <f>+MID(#REF!,16,1)</f>
        <v>#REF!</v>
      </c>
      <c r="Z123" s="209" t="str">
        <f>IFERROR((VLOOKUP(Y123,#REF!,2,FALSE)),"")</f>
        <v/>
      </c>
      <c r="AA123" s="176" t="str">
        <f t="shared" si="48"/>
        <v/>
      </c>
      <c r="AB123" s="176">
        <f t="shared" si="58"/>
        <v>0</v>
      </c>
      <c r="AC123" s="210" t="e">
        <f>+MID(#REF!,16,1)</f>
        <v>#REF!</v>
      </c>
      <c r="AD123" s="210" t="str">
        <f>IFERROR((VLOOKUP(AC123,#REF!,2,FALSE)),"")</f>
        <v/>
      </c>
      <c r="AE123" s="184" t="str">
        <f t="shared" si="49"/>
        <v/>
      </c>
      <c r="AF123" s="184">
        <f t="shared" si="59"/>
        <v>0</v>
      </c>
      <c r="AG123" s="209" t="e">
        <f>+MID(#REF!,16,1)</f>
        <v>#REF!</v>
      </c>
      <c r="AH123" s="209" t="str">
        <f>IFERROR((VLOOKUP(AG123,#REF!,2,FALSE)),"")</f>
        <v/>
      </c>
      <c r="AI123" s="176" t="str">
        <f t="shared" si="50"/>
        <v/>
      </c>
      <c r="AJ123" s="176">
        <f t="shared" si="60"/>
        <v>0</v>
      </c>
    </row>
    <row r="124" spans="1:36" ht="13.5" customHeight="1">
      <c r="A124" s="209" t="e">
        <f>+MID(#REF!,17,1)</f>
        <v>#REF!</v>
      </c>
      <c r="B124" s="209" t="str">
        <f>IFERROR((VLOOKUP(A124,#REF!,2,FALSE)),"")</f>
        <v/>
      </c>
      <c r="C124" s="176" t="str">
        <f t="shared" si="51"/>
        <v/>
      </c>
      <c r="D124" s="176">
        <f t="shared" si="52"/>
        <v>0</v>
      </c>
      <c r="E124" s="210" t="e">
        <f>+MID(#REF!,17,1)</f>
        <v>#REF!</v>
      </c>
      <c r="F124" s="210" t="str">
        <f>IFERROR((VLOOKUP(E124,#REF!,2,FALSE)),"")</f>
        <v/>
      </c>
      <c r="G124" s="184" t="str">
        <f t="shared" si="43"/>
        <v/>
      </c>
      <c r="H124" s="184">
        <f t="shared" si="53"/>
        <v>0</v>
      </c>
      <c r="I124" s="209" t="e">
        <f>+MID(#REF!,17,1)</f>
        <v>#REF!</v>
      </c>
      <c r="J124" s="209" t="str">
        <f>IFERROR((VLOOKUP(I124,#REF!,2,FALSE)),"")</f>
        <v/>
      </c>
      <c r="K124" s="176" t="str">
        <f t="shared" si="44"/>
        <v/>
      </c>
      <c r="L124" s="176">
        <f t="shared" si="54"/>
        <v>0</v>
      </c>
      <c r="M124" s="210" t="e">
        <f>+MID(#REF!,17,1)</f>
        <v>#REF!</v>
      </c>
      <c r="N124" s="210" t="str">
        <f>IFERROR((VLOOKUP(M124,#REF!,2,FALSE)),"")</f>
        <v/>
      </c>
      <c r="O124" s="184" t="str">
        <f t="shared" si="45"/>
        <v/>
      </c>
      <c r="P124" s="184">
        <f t="shared" si="55"/>
        <v>0</v>
      </c>
      <c r="Q124" s="209" t="e">
        <f>+MID(#REF!,17,1)</f>
        <v>#REF!</v>
      </c>
      <c r="R124" s="209" t="str">
        <f>IFERROR((VLOOKUP(Q124,#REF!,2,FALSE)),"")</f>
        <v/>
      </c>
      <c r="S124" s="176" t="str">
        <f t="shared" si="46"/>
        <v/>
      </c>
      <c r="T124" s="176">
        <f t="shared" si="56"/>
        <v>0</v>
      </c>
      <c r="U124" s="210" t="e">
        <f>+MID(#REF!,17,1)</f>
        <v>#REF!</v>
      </c>
      <c r="V124" s="210" t="str">
        <f>IFERROR((VLOOKUP(U124,#REF!,2,FALSE)),"")</f>
        <v/>
      </c>
      <c r="W124" s="184" t="str">
        <f t="shared" si="47"/>
        <v/>
      </c>
      <c r="X124" s="184">
        <f t="shared" si="57"/>
        <v>0</v>
      </c>
      <c r="Y124" s="209" t="e">
        <f>+MID(#REF!,17,1)</f>
        <v>#REF!</v>
      </c>
      <c r="Z124" s="209" t="str">
        <f>IFERROR((VLOOKUP(Y124,#REF!,2,FALSE)),"")</f>
        <v/>
      </c>
      <c r="AA124" s="176" t="str">
        <f t="shared" si="48"/>
        <v/>
      </c>
      <c r="AB124" s="176">
        <f t="shared" si="58"/>
        <v>0</v>
      </c>
      <c r="AC124" s="210" t="e">
        <f>+MID(#REF!,17,1)</f>
        <v>#REF!</v>
      </c>
      <c r="AD124" s="210" t="str">
        <f>IFERROR((VLOOKUP(AC124,#REF!,2,FALSE)),"")</f>
        <v/>
      </c>
      <c r="AE124" s="184" t="str">
        <f t="shared" si="49"/>
        <v/>
      </c>
      <c r="AF124" s="184">
        <f t="shared" si="59"/>
        <v>0</v>
      </c>
      <c r="AG124" s="209" t="e">
        <f>+MID(#REF!,17,1)</f>
        <v>#REF!</v>
      </c>
      <c r="AH124" s="209" t="str">
        <f>IFERROR((VLOOKUP(AG124,#REF!,2,FALSE)),"")</f>
        <v/>
      </c>
      <c r="AI124" s="176" t="str">
        <f t="shared" si="50"/>
        <v/>
      </c>
      <c r="AJ124" s="176">
        <f t="shared" si="60"/>
        <v>0</v>
      </c>
    </row>
    <row r="125" spans="1:36" ht="13.5" customHeight="1">
      <c r="A125" s="209" t="e">
        <f>+MID(#REF!,18,1)</f>
        <v>#REF!</v>
      </c>
      <c r="B125" s="209" t="str">
        <f>IFERROR((VLOOKUP(A125,#REF!,2,FALSE)),"")</f>
        <v/>
      </c>
      <c r="C125" s="176" t="str">
        <f t="shared" si="51"/>
        <v/>
      </c>
      <c r="D125" s="176">
        <f t="shared" si="52"/>
        <v>0</v>
      </c>
      <c r="E125" s="210" t="e">
        <f>+MID(#REF!,18,1)</f>
        <v>#REF!</v>
      </c>
      <c r="F125" s="210" t="str">
        <f>IFERROR((VLOOKUP(E125,#REF!,2,FALSE)),"")</f>
        <v/>
      </c>
      <c r="G125" s="184" t="str">
        <f t="shared" si="43"/>
        <v/>
      </c>
      <c r="H125" s="184">
        <f t="shared" si="53"/>
        <v>0</v>
      </c>
      <c r="I125" s="209" t="e">
        <f>+MID(#REF!,18,1)</f>
        <v>#REF!</v>
      </c>
      <c r="J125" s="209" t="str">
        <f>IFERROR((VLOOKUP(I125,#REF!,2,FALSE)),"")</f>
        <v/>
      </c>
      <c r="K125" s="176" t="str">
        <f t="shared" si="44"/>
        <v/>
      </c>
      <c r="L125" s="176">
        <f t="shared" si="54"/>
        <v>0</v>
      </c>
      <c r="M125" s="210" t="e">
        <f>+MID(#REF!,18,1)</f>
        <v>#REF!</v>
      </c>
      <c r="N125" s="210" t="str">
        <f>IFERROR((VLOOKUP(M125,#REF!,2,FALSE)),"")</f>
        <v/>
      </c>
      <c r="O125" s="184" t="str">
        <f t="shared" si="45"/>
        <v/>
      </c>
      <c r="P125" s="184">
        <f t="shared" si="55"/>
        <v>0</v>
      </c>
      <c r="Q125" s="209" t="e">
        <f>+MID(#REF!,18,1)</f>
        <v>#REF!</v>
      </c>
      <c r="R125" s="209" t="str">
        <f>IFERROR((VLOOKUP(Q125,#REF!,2,FALSE)),"")</f>
        <v/>
      </c>
      <c r="S125" s="176" t="str">
        <f t="shared" si="46"/>
        <v/>
      </c>
      <c r="T125" s="176">
        <f t="shared" si="56"/>
        <v>0</v>
      </c>
      <c r="U125" s="210" t="e">
        <f>+MID(#REF!,18,1)</f>
        <v>#REF!</v>
      </c>
      <c r="V125" s="210" t="str">
        <f>IFERROR((VLOOKUP(U125,#REF!,2,FALSE)),"")</f>
        <v/>
      </c>
      <c r="W125" s="184" t="str">
        <f t="shared" si="47"/>
        <v/>
      </c>
      <c r="X125" s="184">
        <f t="shared" si="57"/>
        <v>0</v>
      </c>
      <c r="Y125" s="209" t="e">
        <f>+MID(#REF!,18,1)</f>
        <v>#REF!</v>
      </c>
      <c r="Z125" s="209" t="str">
        <f>IFERROR((VLOOKUP(Y125,#REF!,2,FALSE)),"")</f>
        <v/>
      </c>
      <c r="AA125" s="176" t="str">
        <f t="shared" si="48"/>
        <v/>
      </c>
      <c r="AB125" s="176">
        <f t="shared" si="58"/>
        <v>0</v>
      </c>
      <c r="AC125" s="210" t="e">
        <f>+MID(#REF!,18,1)</f>
        <v>#REF!</v>
      </c>
      <c r="AD125" s="210" t="str">
        <f>IFERROR((VLOOKUP(AC125,#REF!,2,FALSE)),"")</f>
        <v/>
      </c>
      <c r="AE125" s="184" t="str">
        <f t="shared" si="49"/>
        <v/>
      </c>
      <c r="AF125" s="184">
        <f t="shared" si="59"/>
        <v>0</v>
      </c>
      <c r="AG125" s="209" t="e">
        <f>+MID(#REF!,18,1)</f>
        <v>#REF!</v>
      </c>
      <c r="AH125" s="209" t="str">
        <f>IFERROR((VLOOKUP(AG125,#REF!,2,FALSE)),"")</f>
        <v/>
      </c>
      <c r="AI125" s="176" t="str">
        <f t="shared" si="50"/>
        <v/>
      </c>
      <c r="AJ125" s="176">
        <f t="shared" si="60"/>
        <v>0</v>
      </c>
    </row>
    <row r="126" spans="1:36" ht="13.5" customHeight="1">
      <c r="A126" s="209" t="e">
        <f>+MID(#REF!,19,1)</f>
        <v>#REF!</v>
      </c>
      <c r="B126" s="209" t="str">
        <f>IFERROR((VLOOKUP(A126,#REF!,2,FALSE)),"")</f>
        <v/>
      </c>
      <c r="C126" s="176" t="str">
        <f t="shared" si="51"/>
        <v/>
      </c>
      <c r="D126" s="176">
        <f t="shared" si="52"/>
        <v>0</v>
      </c>
      <c r="E126" s="210" t="e">
        <f>+MID(#REF!,19,1)</f>
        <v>#REF!</v>
      </c>
      <c r="F126" s="210" t="str">
        <f>IFERROR((VLOOKUP(E126,#REF!,2,FALSE)),"")</f>
        <v/>
      </c>
      <c r="G126" s="184" t="str">
        <f t="shared" si="43"/>
        <v/>
      </c>
      <c r="H126" s="184">
        <f t="shared" si="53"/>
        <v>0</v>
      </c>
      <c r="I126" s="209" t="e">
        <f>+MID(#REF!,19,1)</f>
        <v>#REF!</v>
      </c>
      <c r="J126" s="209" t="str">
        <f>IFERROR((VLOOKUP(I126,#REF!,2,FALSE)),"")</f>
        <v/>
      </c>
      <c r="K126" s="176" t="str">
        <f t="shared" si="44"/>
        <v/>
      </c>
      <c r="L126" s="176">
        <f t="shared" si="54"/>
        <v>0</v>
      </c>
      <c r="M126" s="210" t="e">
        <f>+MID(#REF!,19,1)</f>
        <v>#REF!</v>
      </c>
      <c r="N126" s="210" t="str">
        <f>IFERROR((VLOOKUP(M126,#REF!,2,FALSE)),"")</f>
        <v/>
      </c>
      <c r="O126" s="184" t="str">
        <f t="shared" si="45"/>
        <v/>
      </c>
      <c r="P126" s="184">
        <f t="shared" si="55"/>
        <v>0</v>
      </c>
      <c r="Q126" s="209" t="e">
        <f>+MID(#REF!,19,1)</f>
        <v>#REF!</v>
      </c>
      <c r="R126" s="209" t="str">
        <f>IFERROR((VLOOKUP(Q126,#REF!,2,FALSE)),"")</f>
        <v/>
      </c>
      <c r="S126" s="176" t="str">
        <f t="shared" si="46"/>
        <v/>
      </c>
      <c r="T126" s="176">
        <f t="shared" si="56"/>
        <v>0</v>
      </c>
      <c r="U126" s="210" t="e">
        <f>+MID(#REF!,19,1)</f>
        <v>#REF!</v>
      </c>
      <c r="V126" s="210" t="str">
        <f>IFERROR((VLOOKUP(U126,#REF!,2,FALSE)),"")</f>
        <v/>
      </c>
      <c r="W126" s="184" t="str">
        <f t="shared" si="47"/>
        <v/>
      </c>
      <c r="X126" s="184">
        <f t="shared" si="57"/>
        <v>0</v>
      </c>
      <c r="Y126" s="209" t="e">
        <f>+MID(#REF!,19,1)</f>
        <v>#REF!</v>
      </c>
      <c r="Z126" s="209" t="str">
        <f>IFERROR((VLOOKUP(Y126,#REF!,2,FALSE)),"")</f>
        <v/>
      </c>
      <c r="AA126" s="176" t="str">
        <f t="shared" si="48"/>
        <v/>
      </c>
      <c r="AB126" s="176">
        <f t="shared" si="58"/>
        <v>0</v>
      </c>
      <c r="AC126" s="210" t="e">
        <f>+MID(#REF!,19,1)</f>
        <v>#REF!</v>
      </c>
      <c r="AD126" s="210" t="str">
        <f>IFERROR((VLOOKUP(AC126,#REF!,2,FALSE)),"")</f>
        <v/>
      </c>
      <c r="AE126" s="184" t="str">
        <f t="shared" si="49"/>
        <v/>
      </c>
      <c r="AF126" s="184">
        <f t="shared" si="59"/>
        <v>0</v>
      </c>
      <c r="AG126" s="209" t="e">
        <f>+MID(#REF!,19,1)</f>
        <v>#REF!</v>
      </c>
      <c r="AH126" s="209" t="str">
        <f>IFERROR((VLOOKUP(AG126,#REF!,2,FALSE)),"")</f>
        <v/>
      </c>
      <c r="AI126" s="176" t="str">
        <f t="shared" si="50"/>
        <v/>
      </c>
      <c r="AJ126" s="176">
        <f t="shared" si="60"/>
        <v>0</v>
      </c>
    </row>
    <row r="127" spans="1:36" ht="13.5" customHeight="1">
      <c r="A127" s="209" t="e">
        <f>+MID(#REF!,20,1)</f>
        <v>#REF!</v>
      </c>
      <c r="B127" s="209" t="str">
        <f>IFERROR((VLOOKUP(A127,#REF!,2,FALSE)),"")</f>
        <v/>
      </c>
      <c r="C127" s="176" t="str">
        <f t="shared" si="51"/>
        <v/>
      </c>
      <c r="D127" s="176">
        <f t="shared" si="52"/>
        <v>0</v>
      </c>
      <c r="E127" s="210" t="e">
        <f>+MID(#REF!,20,1)</f>
        <v>#REF!</v>
      </c>
      <c r="F127" s="210" t="str">
        <f>IFERROR((VLOOKUP(E127,#REF!,2,FALSE)),"")</f>
        <v/>
      </c>
      <c r="G127" s="184" t="str">
        <f t="shared" si="43"/>
        <v/>
      </c>
      <c r="H127" s="184">
        <f t="shared" si="53"/>
        <v>0</v>
      </c>
      <c r="I127" s="209" t="e">
        <f>+MID(#REF!,20,1)</f>
        <v>#REF!</v>
      </c>
      <c r="J127" s="209" t="str">
        <f>IFERROR((VLOOKUP(I127,#REF!,2,FALSE)),"")</f>
        <v/>
      </c>
      <c r="K127" s="176" t="str">
        <f t="shared" si="44"/>
        <v/>
      </c>
      <c r="L127" s="176">
        <f t="shared" si="54"/>
        <v>0</v>
      </c>
      <c r="M127" s="210" t="e">
        <f>+MID(#REF!,20,1)</f>
        <v>#REF!</v>
      </c>
      <c r="N127" s="210" t="str">
        <f>IFERROR((VLOOKUP(M127,#REF!,2,FALSE)),"")</f>
        <v/>
      </c>
      <c r="O127" s="184" t="str">
        <f t="shared" si="45"/>
        <v/>
      </c>
      <c r="P127" s="184">
        <f t="shared" si="55"/>
        <v>0</v>
      </c>
      <c r="Q127" s="209" t="e">
        <f>+MID(#REF!,20,1)</f>
        <v>#REF!</v>
      </c>
      <c r="R127" s="209" t="str">
        <f>IFERROR((VLOOKUP(Q127,#REF!,2,FALSE)),"")</f>
        <v/>
      </c>
      <c r="S127" s="176" t="str">
        <f t="shared" si="46"/>
        <v/>
      </c>
      <c r="T127" s="176">
        <f t="shared" si="56"/>
        <v>0</v>
      </c>
      <c r="U127" s="210" t="e">
        <f>+MID(#REF!,20,1)</f>
        <v>#REF!</v>
      </c>
      <c r="V127" s="210" t="str">
        <f>IFERROR((VLOOKUP(U127,#REF!,2,FALSE)),"")</f>
        <v/>
      </c>
      <c r="W127" s="184" t="str">
        <f t="shared" si="47"/>
        <v/>
      </c>
      <c r="X127" s="184">
        <f t="shared" si="57"/>
        <v>0</v>
      </c>
      <c r="Y127" s="209" t="e">
        <f>+MID(#REF!,20,1)</f>
        <v>#REF!</v>
      </c>
      <c r="Z127" s="209" t="str">
        <f>IFERROR((VLOOKUP(Y127,#REF!,2,FALSE)),"")</f>
        <v/>
      </c>
      <c r="AA127" s="176" t="str">
        <f t="shared" si="48"/>
        <v/>
      </c>
      <c r="AB127" s="176">
        <f t="shared" si="58"/>
        <v>0</v>
      </c>
      <c r="AC127" s="210" t="e">
        <f>+MID(#REF!,20,1)</f>
        <v>#REF!</v>
      </c>
      <c r="AD127" s="210" t="str">
        <f>IFERROR((VLOOKUP(AC127,#REF!,2,FALSE)),"")</f>
        <v/>
      </c>
      <c r="AE127" s="184" t="str">
        <f t="shared" si="49"/>
        <v/>
      </c>
      <c r="AF127" s="184">
        <f t="shared" si="59"/>
        <v>0</v>
      </c>
      <c r="AG127" s="209" t="e">
        <f>+MID(#REF!,20,1)</f>
        <v>#REF!</v>
      </c>
      <c r="AH127" s="209" t="str">
        <f>IFERROR((VLOOKUP(AG127,#REF!,2,FALSE)),"")</f>
        <v/>
      </c>
      <c r="AI127" s="176" t="str">
        <f t="shared" si="50"/>
        <v/>
      </c>
      <c r="AJ127" s="176">
        <f t="shared" si="60"/>
        <v>0</v>
      </c>
    </row>
    <row r="128" spans="1:36" ht="13.5" customHeight="1">
      <c r="A128" s="209" t="e">
        <f>+MID(#REF!,21,1)</f>
        <v>#REF!</v>
      </c>
      <c r="B128" s="209" t="str">
        <f>IFERROR((VLOOKUP(A128,#REF!,2,FALSE)),"")</f>
        <v/>
      </c>
      <c r="C128" s="176" t="str">
        <f t="shared" si="51"/>
        <v/>
      </c>
      <c r="D128" s="176">
        <f t="shared" si="52"/>
        <v>0</v>
      </c>
      <c r="E128" s="210" t="e">
        <f>+MID(#REF!,21,1)</f>
        <v>#REF!</v>
      </c>
      <c r="F128" s="210" t="str">
        <f>IFERROR((VLOOKUP(E128,#REF!,2,FALSE)),"")</f>
        <v/>
      </c>
      <c r="G128" s="184" t="str">
        <f t="shared" si="43"/>
        <v/>
      </c>
      <c r="H128" s="184">
        <f t="shared" si="53"/>
        <v>0</v>
      </c>
      <c r="I128" s="209" t="e">
        <f>+MID(#REF!,21,1)</f>
        <v>#REF!</v>
      </c>
      <c r="J128" s="209" t="str">
        <f>IFERROR((VLOOKUP(I128,#REF!,2,FALSE)),"")</f>
        <v/>
      </c>
      <c r="K128" s="176" t="str">
        <f t="shared" si="44"/>
        <v/>
      </c>
      <c r="L128" s="176">
        <f t="shared" si="54"/>
        <v>0</v>
      </c>
      <c r="M128" s="210" t="e">
        <f>+MID(#REF!,21,1)</f>
        <v>#REF!</v>
      </c>
      <c r="N128" s="210" t="str">
        <f>IFERROR((VLOOKUP(M128,#REF!,2,FALSE)),"")</f>
        <v/>
      </c>
      <c r="O128" s="184" t="str">
        <f t="shared" si="45"/>
        <v/>
      </c>
      <c r="P128" s="184">
        <f t="shared" si="55"/>
        <v>0</v>
      </c>
      <c r="Q128" s="209" t="e">
        <f>+MID(#REF!,21,1)</f>
        <v>#REF!</v>
      </c>
      <c r="R128" s="209" t="str">
        <f>IFERROR((VLOOKUP(Q128,#REF!,2,FALSE)),"")</f>
        <v/>
      </c>
      <c r="S128" s="176" t="str">
        <f t="shared" si="46"/>
        <v/>
      </c>
      <c r="T128" s="176">
        <f t="shared" si="56"/>
        <v>0</v>
      </c>
      <c r="U128" s="210" t="e">
        <f>+MID(#REF!,21,1)</f>
        <v>#REF!</v>
      </c>
      <c r="V128" s="210" t="str">
        <f>IFERROR((VLOOKUP(U128,#REF!,2,FALSE)),"")</f>
        <v/>
      </c>
      <c r="W128" s="184" t="str">
        <f t="shared" si="47"/>
        <v/>
      </c>
      <c r="X128" s="184">
        <f t="shared" si="57"/>
        <v>0</v>
      </c>
      <c r="Y128" s="209" t="e">
        <f>+MID(#REF!,21,1)</f>
        <v>#REF!</v>
      </c>
      <c r="Z128" s="209" t="str">
        <f>IFERROR((VLOOKUP(Y128,#REF!,2,FALSE)),"")</f>
        <v/>
      </c>
      <c r="AA128" s="176" t="str">
        <f t="shared" si="48"/>
        <v/>
      </c>
      <c r="AB128" s="176">
        <f t="shared" si="58"/>
        <v>0</v>
      </c>
      <c r="AC128" s="210" t="e">
        <f>+MID(#REF!,21,1)</f>
        <v>#REF!</v>
      </c>
      <c r="AD128" s="210" t="str">
        <f>IFERROR((VLOOKUP(AC128,#REF!,2,FALSE)),"")</f>
        <v/>
      </c>
      <c r="AE128" s="184" t="str">
        <f t="shared" si="49"/>
        <v/>
      </c>
      <c r="AF128" s="184">
        <f t="shared" si="59"/>
        <v>0</v>
      </c>
      <c r="AG128" s="209" t="e">
        <f>+MID(#REF!,21,1)</f>
        <v>#REF!</v>
      </c>
      <c r="AH128" s="209" t="str">
        <f>IFERROR((VLOOKUP(AG128,#REF!,2,FALSE)),"")</f>
        <v/>
      </c>
      <c r="AI128" s="176" t="str">
        <f t="shared" si="50"/>
        <v/>
      </c>
      <c r="AJ128" s="176">
        <f t="shared" si="60"/>
        <v>0</v>
      </c>
    </row>
    <row r="129" spans="1:36" ht="13.5" customHeight="1">
      <c r="A129" s="209" t="e">
        <f>+MID(#REF!,22,1)</f>
        <v>#REF!</v>
      </c>
      <c r="B129" s="209" t="str">
        <f>IFERROR((VLOOKUP(A129,#REF!,2,FALSE)),"")</f>
        <v/>
      </c>
      <c r="C129" s="176" t="str">
        <f t="shared" si="51"/>
        <v/>
      </c>
      <c r="D129" s="176">
        <f t="shared" si="52"/>
        <v>0</v>
      </c>
      <c r="E129" s="210" t="e">
        <f>+MID(#REF!,22,1)</f>
        <v>#REF!</v>
      </c>
      <c r="F129" s="210" t="str">
        <f>IFERROR((VLOOKUP(E129,#REF!,2,FALSE)),"")</f>
        <v/>
      </c>
      <c r="G129" s="184" t="str">
        <f t="shared" si="43"/>
        <v/>
      </c>
      <c r="H129" s="184">
        <f t="shared" si="53"/>
        <v>0</v>
      </c>
      <c r="I129" s="209" t="e">
        <f>+MID(#REF!,22,1)</f>
        <v>#REF!</v>
      </c>
      <c r="J129" s="209" t="str">
        <f>IFERROR((VLOOKUP(I129,#REF!,2,FALSE)),"")</f>
        <v/>
      </c>
      <c r="K129" s="176" t="str">
        <f t="shared" si="44"/>
        <v/>
      </c>
      <c r="L129" s="176">
        <f t="shared" si="54"/>
        <v>0</v>
      </c>
      <c r="M129" s="210" t="e">
        <f>+MID(#REF!,22,1)</f>
        <v>#REF!</v>
      </c>
      <c r="N129" s="210" t="str">
        <f>IFERROR((VLOOKUP(M129,#REF!,2,FALSE)),"")</f>
        <v/>
      </c>
      <c r="O129" s="184" t="str">
        <f t="shared" si="45"/>
        <v/>
      </c>
      <c r="P129" s="184">
        <f t="shared" si="55"/>
        <v>0</v>
      </c>
      <c r="Q129" s="209" t="e">
        <f>+MID(#REF!,22,1)</f>
        <v>#REF!</v>
      </c>
      <c r="R129" s="209" t="str">
        <f>IFERROR((VLOOKUP(Q129,#REF!,2,FALSE)),"")</f>
        <v/>
      </c>
      <c r="S129" s="176" t="str">
        <f t="shared" si="46"/>
        <v/>
      </c>
      <c r="T129" s="176">
        <f t="shared" si="56"/>
        <v>0</v>
      </c>
      <c r="U129" s="210" t="e">
        <f>+MID(#REF!,22,1)</f>
        <v>#REF!</v>
      </c>
      <c r="V129" s="210" t="str">
        <f>IFERROR((VLOOKUP(U129,#REF!,2,FALSE)),"")</f>
        <v/>
      </c>
      <c r="W129" s="184" t="str">
        <f t="shared" si="47"/>
        <v/>
      </c>
      <c r="X129" s="184">
        <f t="shared" si="57"/>
        <v>0</v>
      </c>
      <c r="Y129" s="209" t="e">
        <f>+MID(#REF!,22,1)</f>
        <v>#REF!</v>
      </c>
      <c r="Z129" s="209" t="str">
        <f>IFERROR((VLOOKUP(Y129,#REF!,2,FALSE)),"")</f>
        <v/>
      </c>
      <c r="AA129" s="176" t="str">
        <f t="shared" si="48"/>
        <v/>
      </c>
      <c r="AB129" s="176">
        <f t="shared" si="58"/>
        <v>0</v>
      </c>
      <c r="AC129" s="210" t="e">
        <f>+MID(#REF!,22,1)</f>
        <v>#REF!</v>
      </c>
      <c r="AD129" s="210" t="str">
        <f>IFERROR((VLOOKUP(AC129,#REF!,2,FALSE)),"")</f>
        <v/>
      </c>
      <c r="AE129" s="184" t="str">
        <f t="shared" si="49"/>
        <v/>
      </c>
      <c r="AF129" s="184">
        <f t="shared" si="59"/>
        <v>0</v>
      </c>
      <c r="AG129" s="209" t="e">
        <f>+MID(#REF!,22,1)</f>
        <v>#REF!</v>
      </c>
      <c r="AH129" s="209" t="str">
        <f>IFERROR((VLOOKUP(AG129,#REF!,2,FALSE)),"")</f>
        <v/>
      </c>
      <c r="AI129" s="176" t="str">
        <f t="shared" si="50"/>
        <v/>
      </c>
      <c r="AJ129" s="176">
        <f t="shared" si="60"/>
        <v>0</v>
      </c>
    </row>
    <row r="130" spans="1:36" ht="13.5" customHeight="1">
      <c r="A130" s="209" t="e">
        <f>+MID(#REF!,23,1)</f>
        <v>#REF!</v>
      </c>
      <c r="B130" s="209" t="str">
        <f>IFERROR((VLOOKUP(A130,#REF!,2,FALSE)),"")</f>
        <v/>
      </c>
      <c r="C130" s="176" t="str">
        <f t="shared" si="51"/>
        <v/>
      </c>
      <c r="D130" s="176">
        <f t="shared" si="52"/>
        <v>0</v>
      </c>
      <c r="E130" s="210" t="e">
        <f>+MID(#REF!,23,1)</f>
        <v>#REF!</v>
      </c>
      <c r="F130" s="210" t="str">
        <f>IFERROR((VLOOKUP(E130,#REF!,2,FALSE)),"")</f>
        <v/>
      </c>
      <c r="G130" s="184" t="str">
        <f t="shared" si="43"/>
        <v/>
      </c>
      <c r="H130" s="184">
        <f t="shared" si="53"/>
        <v>0</v>
      </c>
      <c r="I130" s="209" t="e">
        <f>+MID(#REF!,23,1)</f>
        <v>#REF!</v>
      </c>
      <c r="J130" s="209" t="str">
        <f>IFERROR((VLOOKUP(I130,#REF!,2,FALSE)),"")</f>
        <v/>
      </c>
      <c r="K130" s="176" t="str">
        <f t="shared" si="44"/>
        <v/>
      </c>
      <c r="L130" s="176">
        <f t="shared" si="54"/>
        <v>0</v>
      </c>
      <c r="M130" s="210" t="e">
        <f>+MID(#REF!,23,1)</f>
        <v>#REF!</v>
      </c>
      <c r="N130" s="210" t="str">
        <f>IFERROR((VLOOKUP(M130,#REF!,2,FALSE)),"")</f>
        <v/>
      </c>
      <c r="O130" s="184" t="str">
        <f t="shared" si="45"/>
        <v/>
      </c>
      <c r="P130" s="184">
        <f t="shared" si="55"/>
        <v>0</v>
      </c>
      <c r="Q130" s="209" t="e">
        <f>+MID(#REF!,23,1)</f>
        <v>#REF!</v>
      </c>
      <c r="R130" s="209" t="str">
        <f>IFERROR((VLOOKUP(Q130,#REF!,2,FALSE)),"")</f>
        <v/>
      </c>
      <c r="S130" s="176" t="str">
        <f t="shared" si="46"/>
        <v/>
      </c>
      <c r="T130" s="176">
        <f t="shared" si="56"/>
        <v>0</v>
      </c>
      <c r="U130" s="210" t="e">
        <f>+MID(#REF!,23,1)</f>
        <v>#REF!</v>
      </c>
      <c r="V130" s="210" t="str">
        <f>IFERROR((VLOOKUP(U130,#REF!,2,FALSE)),"")</f>
        <v/>
      </c>
      <c r="W130" s="184" t="str">
        <f t="shared" si="47"/>
        <v/>
      </c>
      <c r="X130" s="184">
        <f t="shared" si="57"/>
        <v>0</v>
      </c>
      <c r="Y130" s="209" t="e">
        <f>+MID(#REF!,23,1)</f>
        <v>#REF!</v>
      </c>
      <c r="Z130" s="209" t="str">
        <f>IFERROR((VLOOKUP(Y130,#REF!,2,FALSE)),"")</f>
        <v/>
      </c>
      <c r="AA130" s="176" t="str">
        <f t="shared" si="48"/>
        <v/>
      </c>
      <c r="AB130" s="176">
        <f t="shared" si="58"/>
        <v>0</v>
      </c>
      <c r="AC130" s="210" t="e">
        <f>+MID(#REF!,23,1)</f>
        <v>#REF!</v>
      </c>
      <c r="AD130" s="210" t="str">
        <f>IFERROR((VLOOKUP(AC130,#REF!,2,FALSE)),"")</f>
        <v/>
      </c>
      <c r="AE130" s="184" t="str">
        <f t="shared" si="49"/>
        <v/>
      </c>
      <c r="AF130" s="184">
        <f t="shared" si="59"/>
        <v>0</v>
      </c>
      <c r="AG130" s="209" t="e">
        <f>+MID(#REF!,23,1)</f>
        <v>#REF!</v>
      </c>
      <c r="AH130" s="209" t="str">
        <f>IFERROR((VLOOKUP(AG130,#REF!,2,FALSE)),"")</f>
        <v/>
      </c>
      <c r="AI130" s="176" t="str">
        <f t="shared" si="50"/>
        <v/>
      </c>
      <c r="AJ130" s="176">
        <f t="shared" si="60"/>
        <v>0</v>
      </c>
    </row>
    <row r="131" spans="1:36" ht="13.5" customHeight="1">
      <c r="A131" s="209" t="e">
        <f>+MID(#REF!,24,1)</f>
        <v>#REF!</v>
      </c>
      <c r="B131" s="209" t="str">
        <f>IFERROR((VLOOKUP(A131,#REF!,2,FALSE)),"")</f>
        <v/>
      </c>
      <c r="C131" s="176" t="str">
        <f t="shared" si="51"/>
        <v/>
      </c>
      <c r="D131" s="176">
        <f t="shared" si="52"/>
        <v>0</v>
      </c>
      <c r="E131" s="210" t="e">
        <f>+MID(#REF!,24,1)</f>
        <v>#REF!</v>
      </c>
      <c r="F131" s="210" t="str">
        <f>IFERROR((VLOOKUP(E131,#REF!,2,FALSE)),"")</f>
        <v/>
      </c>
      <c r="G131" s="184" t="str">
        <f t="shared" si="43"/>
        <v/>
      </c>
      <c r="H131" s="184">
        <f t="shared" si="53"/>
        <v>0</v>
      </c>
      <c r="I131" s="209" t="e">
        <f>+MID(#REF!,24,1)</f>
        <v>#REF!</v>
      </c>
      <c r="J131" s="209" t="str">
        <f>IFERROR((VLOOKUP(I131,#REF!,2,FALSE)),"")</f>
        <v/>
      </c>
      <c r="K131" s="176" t="str">
        <f t="shared" si="44"/>
        <v/>
      </c>
      <c r="L131" s="176">
        <f t="shared" si="54"/>
        <v>0</v>
      </c>
      <c r="M131" s="210" t="e">
        <f>+MID(#REF!,24,1)</f>
        <v>#REF!</v>
      </c>
      <c r="N131" s="210" t="str">
        <f>IFERROR((VLOOKUP(M131,#REF!,2,FALSE)),"")</f>
        <v/>
      </c>
      <c r="O131" s="184" t="str">
        <f t="shared" si="45"/>
        <v/>
      </c>
      <c r="P131" s="184">
        <f t="shared" si="55"/>
        <v>0</v>
      </c>
      <c r="Q131" s="209" t="e">
        <f>+MID(#REF!,24,1)</f>
        <v>#REF!</v>
      </c>
      <c r="R131" s="209" t="str">
        <f>IFERROR((VLOOKUP(Q131,#REF!,2,FALSE)),"")</f>
        <v/>
      </c>
      <c r="S131" s="176" t="str">
        <f t="shared" si="46"/>
        <v/>
      </c>
      <c r="T131" s="176">
        <f t="shared" si="56"/>
        <v>0</v>
      </c>
      <c r="U131" s="210" t="e">
        <f>+MID(#REF!,24,1)</f>
        <v>#REF!</v>
      </c>
      <c r="V131" s="210" t="str">
        <f>IFERROR((VLOOKUP(U131,#REF!,2,FALSE)),"")</f>
        <v/>
      </c>
      <c r="W131" s="184" t="str">
        <f t="shared" si="47"/>
        <v/>
      </c>
      <c r="X131" s="184">
        <f t="shared" si="57"/>
        <v>0</v>
      </c>
      <c r="Y131" s="209" t="e">
        <f>+MID(#REF!,24,1)</f>
        <v>#REF!</v>
      </c>
      <c r="Z131" s="209" t="str">
        <f>IFERROR((VLOOKUP(Y131,#REF!,2,FALSE)),"")</f>
        <v/>
      </c>
      <c r="AA131" s="176" t="str">
        <f t="shared" si="48"/>
        <v/>
      </c>
      <c r="AB131" s="176">
        <f t="shared" si="58"/>
        <v>0</v>
      </c>
      <c r="AC131" s="210" t="e">
        <f>+MID(#REF!,24,1)</f>
        <v>#REF!</v>
      </c>
      <c r="AD131" s="210" t="str">
        <f>IFERROR((VLOOKUP(AC131,#REF!,2,FALSE)),"")</f>
        <v/>
      </c>
      <c r="AE131" s="184" t="str">
        <f t="shared" si="49"/>
        <v/>
      </c>
      <c r="AF131" s="184">
        <f t="shared" si="59"/>
        <v>0</v>
      </c>
      <c r="AG131" s="209" t="e">
        <f>+MID(#REF!,24,1)</f>
        <v>#REF!</v>
      </c>
      <c r="AH131" s="209" t="str">
        <f>IFERROR((VLOOKUP(AG131,#REF!,2,FALSE)),"")</f>
        <v/>
      </c>
      <c r="AI131" s="176" t="str">
        <f t="shared" si="50"/>
        <v/>
      </c>
      <c r="AJ131" s="176">
        <f t="shared" si="60"/>
        <v>0</v>
      </c>
    </row>
    <row r="132" spans="1:36" ht="13.5" customHeight="1">
      <c r="A132" s="209" t="e">
        <f>+MID(#REF!,25,1)</f>
        <v>#REF!</v>
      </c>
      <c r="B132" s="209" t="str">
        <f>IFERROR((VLOOKUP(A132,#REF!,2,FALSE)),"")</f>
        <v/>
      </c>
      <c r="C132" s="176" t="str">
        <f t="shared" si="51"/>
        <v/>
      </c>
      <c r="D132" s="176">
        <f t="shared" si="52"/>
        <v>0</v>
      </c>
      <c r="E132" s="210" t="e">
        <f>+MID(#REF!,25,1)</f>
        <v>#REF!</v>
      </c>
      <c r="F132" s="210" t="str">
        <f>IFERROR((VLOOKUP(E132,#REF!,2,FALSE)),"")</f>
        <v/>
      </c>
      <c r="G132" s="184" t="str">
        <f t="shared" si="43"/>
        <v/>
      </c>
      <c r="H132" s="184">
        <f t="shared" si="53"/>
        <v>0</v>
      </c>
      <c r="I132" s="209" t="e">
        <f>+MID(#REF!,25,1)</f>
        <v>#REF!</v>
      </c>
      <c r="J132" s="209" t="str">
        <f>IFERROR((VLOOKUP(I132,#REF!,2,FALSE)),"")</f>
        <v/>
      </c>
      <c r="K132" s="176" t="str">
        <f t="shared" si="44"/>
        <v/>
      </c>
      <c r="L132" s="176">
        <f t="shared" si="54"/>
        <v>0</v>
      </c>
      <c r="M132" s="210" t="e">
        <f>+MID(#REF!,25,1)</f>
        <v>#REF!</v>
      </c>
      <c r="N132" s="210" t="str">
        <f>IFERROR((VLOOKUP(M132,#REF!,2,FALSE)),"")</f>
        <v/>
      </c>
      <c r="O132" s="184" t="str">
        <f t="shared" si="45"/>
        <v/>
      </c>
      <c r="P132" s="184">
        <f t="shared" si="55"/>
        <v>0</v>
      </c>
      <c r="Q132" s="209" t="e">
        <f>+MID(#REF!,25,1)</f>
        <v>#REF!</v>
      </c>
      <c r="R132" s="209" t="str">
        <f>IFERROR((VLOOKUP(Q132,#REF!,2,FALSE)),"")</f>
        <v/>
      </c>
      <c r="S132" s="176" t="str">
        <f t="shared" si="46"/>
        <v/>
      </c>
      <c r="T132" s="176">
        <f t="shared" si="56"/>
        <v>0</v>
      </c>
      <c r="U132" s="210" t="e">
        <f>+MID(#REF!,25,1)</f>
        <v>#REF!</v>
      </c>
      <c r="V132" s="210" t="str">
        <f>IFERROR((VLOOKUP(U132,#REF!,2,FALSE)),"")</f>
        <v/>
      </c>
      <c r="W132" s="184" t="str">
        <f t="shared" si="47"/>
        <v/>
      </c>
      <c r="X132" s="184">
        <f t="shared" si="57"/>
        <v>0</v>
      </c>
      <c r="Y132" s="209" t="e">
        <f>+MID(#REF!,25,1)</f>
        <v>#REF!</v>
      </c>
      <c r="Z132" s="209" t="str">
        <f>IFERROR((VLOOKUP(Y132,#REF!,2,FALSE)),"")</f>
        <v/>
      </c>
      <c r="AA132" s="176" t="str">
        <f t="shared" si="48"/>
        <v/>
      </c>
      <c r="AB132" s="176">
        <f t="shared" si="58"/>
        <v>0</v>
      </c>
      <c r="AC132" s="210" t="e">
        <f>+MID(#REF!,25,1)</f>
        <v>#REF!</v>
      </c>
      <c r="AD132" s="210" t="str">
        <f>IFERROR((VLOOKUP(AC132,#REF!,2,FALSE)),"")</f>
        <v/>
      </c>
      <c r="AE132" s="184" t="str">
        <f t="shared" si="49"/>
        <v/>
      </c>
      <c r="AF132" s="184">
        <f t="shared" si="59"/>
        <v>0</v>
      </c>
      <c r="AG132" s="209" t="e">
        <f>+MID(#REF!,25,1)</f>
        <v>#REF!</v>
      </c>
      <c r="AH132" s="209" t="str">
        <f>IFERROR((VLOOKUP(AG132,#REF!,2,FALSE)),"")</f>
        <v/>
      </c>
      <c r="AI132" s="176" t="str">
        <f t="shared" si="50"/>
        <v/>
      </c>
      <c r="AJ132" s="176">
        <f t="shared" si="60"/>
        <v>0</v>
      </c>
    </row>
    <row r="133" spans="1:36" ht="13.5" customHeight="1">
      <c r="A133" s="209" t="e">
        <f>+MID(#REF!,26,1)</f>
        <v>#REF!</v>
      </c>
      <c r="B133" s="209" t="str">
        <f>IFERROR((VLOOKUP(A133,#REF!,2,FALSE)),"")</f>
        <v/>
      </c>
      <c r="C133" s="176" t="str">
        <f t="shared" si="51"/>
        <v/>
      </c>
      <c r="D133" s="176">
        <f t="shared" si="52"/>
        <v>0</v>
      </c>
      <c r="E133" s="210" t="e">
        <f>+MID(#REF!,26,1)</f>
        <v>#REF!</v>
      </c>
      <c r="F133" s="210" t="str">
        <f>IFERROR((VLOOKUP(E133,#REF!,2,FALSE)),"")</f>
        <v/>
      </c>
      <c r="G133" s="184" t="str">
        <f t="shared" si="43"/>
        <v/>
      </c>
      <c r="H133" s="184">
        <f t="shared" si="53"/>
        <v>0</v>
      </c>
      <c r="I133" s="209" t="e">
        <f>+MID(#REF!,26,1)</f>
        <v>#REF!</v>
      </c>
      <c r="J133" s="209" t="str">
        <f>IFERROR((VLOOKUP(I133,#REF!,2,FALSE)),"")</f>
        <v/>
      </c>
      <c r="K133" s="176" t="str">
        <f t="shared" si="44"/>
        <v/>
      </c>
      <c r="L133" s="176">
        <f t="shared" si="54"/>
        <v>0</v>
      </c>
      <c r="M133" s="210" t="e">
        <f>+MID(#REF!,26,1)</f>
        <v>#REF!</v>
      </c>
      <c r="N133" s="210" t="str">
        <f>IFERROR((VLOOKUP(M133,#REF!,2,FALSE)),"")</f>
        <v/>
      </c>
      <c r="O133" s="184" t="str">
        <f t="shared" si="45"/>
        <v/>
      </c>
      <c r="P133" s="184">
        <f t="shared" si="55"/>
        <v>0</v>
      </c>
      <c r="Q133" s="209" t="e">
        <f>+MID(#REF!,26,1)</f>
        <v>#REF!</v>
      </c>
      <c r="R133" s="209" t="str">
        <f>IFERROR((VLOOKUP(Q133,#REF!,2,FALSE)),"")</f>
        <v/>
      </c>
      <c r="S133" s="176" t="str">
        <f t="shared" si="46"/>
        <v/>
      </c>
      <c r="T133" s="176">
        <f t="shared" si="56"/>
        <v>0</v>
      </c>
      <c r="U133" s="210" t="e">
        <f>+MID(#REF!,26,1)</f>
        <v>#REF!</v>
      </c>
      <c r="V133" s="210" t="str">
        <f>IFERROR((VLOOKUP(U133,#REF!,2,FALSE)),"")</f>
        <v/>
      </c>
      <c r="W133" s="184" t="str">
        <f t="shared" si="47"/>
        <v/>
      </c>
      <c r="X133" s="184">
        <f t="shared" si="57"/>
        <v>0</v>
      </c>
      <c r="Y133" s="209" t="e">
        <f>+MID(#REF!,26,1)</f>
        <v>#REF!</v>
      </c>
      <c r="Z133" s="209" t="str">
        <f>IFERROR((VLOOKUP(Y133,#REF!,2,FALSE)),"")</f>
        <v/>
      </c>
      <c r="AA133" s="176" t="str">
        <f t="shared" si="48"/>
        <v/>
      </c>
      <c r="AB133" s="176">
        <f t="shared" si="58"/>
        <v>0</v>
      </c>
      <c r="AC133" s="210" t="e">
        <f>+MID(#REF!,26,1)</f>
        <v>#REF!</v>
      </c>
      <c r="AD133" s="210" t="str">
        <f>IFERROR((VLOOKUP(AC133,#REF!,2,FALSE)),"")</f>
        <v/>
      </c>
      <c r="AE133" s="184" t="str">
        <f t="shared" si="49"/>
        <v/>
      </c>
      <c r="AF133" s="184">
        <f t="shared" si="59"/>
        <v>0</v>
      </c>
      <c r="AG133" s="209" t="e">
        <f>+MID(#REF!,26,1)</f>
        <v>#REF!</v>
      </c>
      <c r="AH133" s="209" t="str">
        <f>IFERROR((VLOOKUP(AG133,#REF!,2,FALSE)),"")</f>
        <v/>
      </c>
      <c r="AI133" s="176" t="str">
        <f t="shared" si="50"/>
        <v/>
      </c>
      <c r="AJ133" s="176">
        <f t="shared" si="60"/>
        <v>0</v>
      </c>
    </row>
    <row r="134" spans="1:36" ht="13.5" customHeight="1">
      <c r="A134" s="209" t="e">
        <f>+MID(#REF!,27,1)</f>
        <v>#REF!</v>
      </c>
      <c r="B134" s="209" t="str">
        <f>IFERROR((VLOOKUP(A134,#REF!,2,FALSE)),"")</f>
        <v/>
      </c>
      <c r="C134" s="176" t="str">
        <f t="shared" si="51"/>
        <v/>
      </c>
      <c r="D134" s="176">
        <f t="shared" si="52"/>
        <v>0</v>
      </c>
      <c r="E134" s="210" t="e">
        <f>+MID(#REF!,27,1)</f>
        <v>#REF!</v>
      </c>
      <c r="F134" s="210" t="str">
        <f>IFERROR((VLOOKUP(E134,#REF!,2,FALSE)),"")</f>
        <v/>
      </c>
      <c r="G134" s="184" t="str">
        <f t="shared" si="43"/>
        <v/>
      </c>
      <c r="H134" s="184">
        <f t="shared" si="53"/>
        <v>0</v>
      </c>
      <c r="I134" s="209" t="e">
        <f>+MID(#REF!,27,1)</f>
        <v>#REF!</v>
      </c>
      <c r="J134" s="209" t="str">
        <f>IFERROR((VLOOKUP(I134,#REF!,2,FALSE)),"")</f>
        <v/>
      </c>
      <c r="K134" s="176" t="str">
        <f t="shared" si="44"/>
        <v/>
      </c>
      <c r="L134" s="176">
        <f t="shared" si="54"/>
        <v>0</v>
      </c>
      <c r="M134" s="210" t="e">
        <f>+MID(#REF!,27,1)</f>
        <v>#REF!</v>
      </c>
      <c r="N134" s="210" t="str">
        <f>IFERROR((VLOOKUP(M134,#REF!,2,FALSE)),"")</f>
        <v/>
      </c>
      <c r="O134" s="184" t="str">
        <f t="shared" si="45"/>
        <v/>
      </c>
      <c r="P134" s="184">
        <f t="shared" si="55"/>
        <v>0</v>
      </c>
      <c r="Q134" s="209" t="e">
        <f>+MID(#REF!,27,1)</f>
        <v>#REF!</v>
      </c>
      <c r="R134" s="209" t="str">
        <f>IFERROR((VLOOKUP(Q134,#REF!,2,FALSE)),"")</f>
        <v/>
      </c>
      <c r="S134" s="176" t="str">
        <f t="shared" si="46"/>
        <v/>
      </c>
      <c r="T134" s="176">
        <f t="shared" si="56"/>
        <v>0</v>
      </c>
      <c r="U134" s="210" t="e">
        <f>+MID(#REF!,27,1)</f>
        <v>#REF!</v>
      </c>
      <c r="V134" s="210" t="str">
        <f>IFERROR((VLOOKUP(U134,#REF!,2,FALSE)),"")</f>
        <v/>
      </c>
      <c r="W134" s="184" t="str">
        <f t="shared" si="47"/>
        <v/>
      </c>
      <c r="X134" s="184">
        <f t="shared" si="57"/>
        <v>0</v>
      </c>
      <c r="Y134" s="209" t="e">
        <f>+MID(#REF!,27,1)</f>
        <v>#REF!</v>
      </c>
      <c r="Z134" s="209" t="str">
        <f>IFERROR((VLOOKUP(Y134,#REF!,2,FALSE)),"")</f>
        <v/>
      </c>
      <c r="AA134" s="176" t="str">
        <f t="shared" si="48"/>
        <v/>
      </c>
      <c r="AB134" s="176">
        <f t="shared" si="58"/>
        <v>0</v>
      </c>
      <c r="AC134" s="210" t="e">
        <f>+MID(#REF!,27,1)</f>
        <v>#REF!</v>
      </c>
      <c r="AD134" s="210" t="str">
        <f>IFERROR((VLOOKUP(AC134,#REF!,2,FALSE)),"")</f>
        <v/>
      </c>
      <c r="AE134" s="184" t="str">
        <f t="shared" si="49"/>
        <v/>
      </c>
      <c r="AF134" s="184">
        <f t="shared" si="59"/>
        <v>0</v>
      </c>
      <c r="AG134" s="209" t="e">
        <f>+MID(#REF!,27,1)</f>
        <v>#REF!</v>
      </c>
      <c r="AH134" s="209" t="str">
        <f>IFERROR((VLOOKUP(AG134,#REF!,2,FALSE)),"")</f>
        <v/>
      </c>
      <c r="AI134" s="176" t="str">
        <f t="shared" si="50"/>
        <v/>
      </c>
      <c r="AJ134" s="176">
        <f t="shared" si="60"/>
        <v>0</v>
      </c>
    </row>
    <row r="135" spans="1:36" ht="13.5" customHeight="1">
      <c r="A135" s="209" t="e">
        <f>+MID(#REF!,28,1)</f>
        <v>#REF!</v>
      </c>
      <c r="B135" s="209" t="str">
        <f>IFERROR((VLOOKUP(A135,#REF!,2,FALSE)),"")</f>
        <v/>
      </c>
      <c r="C135" s="176" t="str">
        <f t="shared" si="51"/>
        <v/>
      </c>
      <c r="D135" s="176">
        <f t="shared" si="52"/>
        <v>0</v>
      </c>
      <c r="E135" s="210" t="e">
        <f>+MID(#REF!,28,1)</f>
        <v>#REF!</v>
      </c>
      <c r="F135" s="210" t="str">
        <f>IFERROR((VLOOKUP(E135,#REF!,2,FALSE)),"")</f>
        <v/>
      </c>
      <c r="G135" s="184" t="str">
        <f t="shared" si="43"/>
        <v/>
      </c>
      <c r="H135" s="184">
        <f t="shared" si="53"/>
        <v>0</v>
      </c>
      <c r="I135" s="209" t="e">
        <f>+MID(#REF!,28,1)</f>
        <v>#REF!</v>
      </c>
      <c r="J135" s="209" t="str">
        <f>IFERROR((VLOOKUP(I135,#REF!,2,FALSE)),"")</f>
        <v/>
      </c>
      <c r="K135" s="176" t="str">
        <f t="shared" si="44"/>
        <v/>
      </c>
      <c r="L135" s="176">
        <f t="shared" si="54"/>
        <v>0</v>
      </c>
      <c r="M135" s="210" t="e">
        <f>+MID(#REF!,28,1)</f>
        <v>#REF!</v>
      </c>
      <c r="N135" s="210" t="str">
        <f>IFERROR((VLOOKUP(M135,#REF!,2,FALSE)),"")</f>
        <v/>
      </c>
      <c r="O135" s="184" t="str">
        <f t="shared" si="45"/>
        <v/>
      </c>
      <c r="P135" s="184">
        <f t="shared" si="55"/>
        <v>0</v>
      </c>
      <c r="Q135" s="209" t="e">
        <f>+MID(#REF!,28,1)</f>
        <v>#REF!</v>
      </c>
      <c r="R135" s="209" t="str">
        <f>IFERROR((VLOOKUP(Q135,#REF!,2,FALSE)),"")</f>
        <v/>
      </c>
      <c r="S135" s="176" t="str">
        <f t="shared" si="46"/>
        <v/>
      </c>
      <c r="T135" s="176">
        <f t="shared" si="56"/>
        <v>0</v>
      </c>
      <c r="U135" s="210" t="e">
        <f>+MID(#REF!,28,1)</f>
        <v>#REF!</v>
      </c>
      <c r="V135" s="210" t="str">
        <f>IFERROR((VLOOKUP(U135,#REF!,2,FALSE)),"")</f>
        <v/>
      </c>
      <c r="W135" s="184" t="str">
        <f t="shared" si="47"/>
        <v/>
      </c>
      <c r="X135" s="184">
        <f t="shared" si="57"/>
        <v>0</v>
      </c>
      <c r="Y135" s="209" t="e">
        <f>+MID(#REF!,28,1)</f>
        <v>#REF!</v>
      </c>
      <c r="Z135" s="209" t="str">
        <f>IFERROR((VLOOKUP(Y135,#REF!,2,FALSE)),"")</f>
        <v/>
      </c>
      <c r="AA135" s="176" t="str">
        <f t="shared" si="48"/>
        <v/>
      </c>
      <c r="AB135" s="176">
        <f t="shared" si="58"/>
        <v>0</v>
      </c>
      <c r="AC135" s="210" t="e">
        <f>+MID(#REF!,28,1)</f>
        <v>#REF!</v>
      </c>
      <c r="AD135" s="210" t="str">
        <f>IFERROR((VLOOKUP(AC135,#REF!,2,FALSE)),"")</f>
        <v/>
      </c>
      <c r="AE135" s="184" t="str">
        <f t="shared" si="49"/>
        <v/>
      </c>
      <c r="AF135" s="184">
        <f t="shared" si="59"/>
        <v>0</v>
      </c>
      <c r="AG135" s="209" t="e">
        <f>+MID(#REF!,28,1)</f>
        <v>#REF!</v>
      </c>
      <c r="AH135" s="209" t="str">
        <f>IFERROR((VLOOKUP(AG135,#REF!,2,FALSE)),"")</f>
        <v/>
      </c>
      <c r="AI135" s="176" t="str">
        <f t="shared" si="50"/>
        <v/>
      </c>
      <c r="AJ135" s="176">
        <f t="shared" si="60"/>
        <v>0</v>
      </c>
    </row>
    <row r="136" spans="1:36" ht="13.5" customHeight="1">
      <c r="A136" s="209" t="e">
        <f>+MID(#REF!,29,1)</f>
        <v>#REF!</v>
      </c>
      <c r="B136" s="209" t="str">
        <f>IFERROR((VLOOKUP(A136,#REF!,2,FALSE)),"")</f>
        <v/>
      </c>
      <c r="C136" s="176" t="str">
        <f t="shared" si="51"/>
        <v/>
      </c>
      <c r="D136" s="176">
        <f t="shared" si="52"/>
        <v>0</v>
      </c>
      <c r="E136" s="210" t="e">
        <f>+MID(#REF!,29,1)</f>
        <v>#REF!</v>
      </c>
      <c r="F136" s="210" t="str">
        <f>IFERROR((VLOOKUP(E136,#REF!,2,FALSE)),"")</f>
        <v/>
      </c>
      <c r="G136" s="184" t="str">
        <f t="shared" si="43"/>
        <v/>
      </c>
      <c r="H136" s="184">
        <f t="shared" si="53"/>
        <v>0</v>
      </c>
      <c r="I136" s="209" t="e">
        <f>+MID(#REF!,29,1)</f>
        <v>#REF!</v>
      </c>
      <c r="J136" s="209" t="str">
        <f>IFERROR((VLOOKUP(I136,#REF!,2,FALSE)),"")</f>
        <v/>
      </c>
      <c r="K136" s="176" t="str">
        <f t="shared" si="44"/>
        <v/>
      </c>
      <c r="L136" s="176">
        <f t="shared" si="54"/>
        <v>0</v>
      </c>
      <c r="M136" s="210" t="e">
        <f>+MID(#REF!,29,1)</f>
        <v>#REF!</v>
      </c>
      <c r="N136" s="210" t="str">
        <f>IFERROR((VLOOKUP(M136,#REF!,2,FALSE)),"")</f>
        <v/>
      </c>
      <c r="O136" s="184" t="str">
        <f t="shared" si="45"/>
        <v/>
      </c>
      <c r="P136" s="184">
        <f t="shared" si="55"/>
        <v>0</v>
      </c>
      <c r="Q136" s="209" t="e">
        <f>+MID(#REF!,29,1)</f>
        <v>#REF!</v>
      </c>
      <c r="R136" s="209" t="str">
        <f>IFERROR((VLOOKUP(Q136,#REF!,2,FALSE)),"")</f>
        <v/>
      </c>
      <c r="S136" s="176" t="str">
        <f t="shared" si="46"/>
        <v/>
      </c>
      <c r="T136" s="176">
        <f t="shared" si="56"/>
        <v>0</v>
      </c>
      <c r="U136" s="210" t="e">
        <f>+MID(#REF!,29,1)</f>
        <v>#REF!</v>
      </c>
      <c r="V136" s="210" t="str">
        <f>IFERROR((VLOOKUP(U136,#REF!,2,FALSE)),"")</f>
        <v/>
      </c>
      <c r="W136" s="184" t="str">
        <f t="shared" si="47"/>
        <v/>
      </c>
      <c r="X136" s="184">
        <f t="shared" si="57"/>
        <v>0</v>
      </c>
      <c r="Y136" s="209" t="e">
        <f>+MID(#REF!,29,1)</f>
        <v>#REF!</v>
      </c>
      <c r="Z136" s="209" t="str">
        <f>IFERROR((VLOOKUP(Y136,#REF!,2,FALSE)),"")</f>
        <v/>
      </c>
      <c r="AA136" s="176" t="str">
        <f t="shared" si="48"/>
        <v/>
      </c>
      <c r="AB136" s="176">
        <f t="shared" si="58"/>
        <v>0</v>
      </c>
      <c r="AC136" s="210" t="e">
        <f>+MID(#REF!,29,1)</f>
        <v>#REF!</v>
      </c>
      <c r="AD136" s="210" t="str">
        <f>IFERROR((VLOOKUP(AC136,#REF!,2,FALSE)),"")</f>
        <v/>
      </c>
      <c r="AE136" s="184" t="str">
        <f t="shared" si="49"/>
        <v/>
      </c>
      <c r="AF136" s="184">
        <f t="shared" si="59"/>
        <v>0</v>
      </c>
      <c r="AG136" s="209" t="e">
        <f>+MID(#REF!,29,1)</f>
        <v>#REF!</v>
      </c>
      <c r="AH136" s="209" t="str">
        <f>IFERROR((VLOOKUP(AG136,#REF!,2,FALSE)),"")</f>
        <v/>
      </c>
      <c r="AI136" s="176" t="str">
        <f t="shared" si="50"/>
        <v/>
      </c>
      <c r="AJ136" s="176">
        <f t="shared" si="60"/>
        <v>0</v>
      </c>
    </row>
    <row r="137" spans="1:36" ht="13.5" customHeight="1">
      <c r="A137" s="209" t="e">
        <f>+MID(#REF!,30,1)</f>
        <v>#REF!</v>
      </c>
      <c r="B137" s="209" t="str">
        <f>IFERROR((VLOOKUP(A137,#REF!,2,FALSE)),"")</f>
        <v/>
      </c>
      <c r="C137" s="176" t="str">
        <f t="shared" si="51"/>
        <v/>
      </c>
      <c r="D137" s="176">
        <f t="shared" si="52"/>
        <v>0</v>
      </c>
      <c r="E137" s="210" t="e">
        <f>+MID(#REF!,30,1)</f>
        <v>#REF!</v>
      </c>
      <c r="F137" s="210" t="str">
        <f>IFERROR((VLOOKUP(E137,#REF!,2,FALSE)),"")</f>
        <v/>
      </c>
      <c r="G137" s="184" t="str">
        <f t="shared" si="43"/>
        <v/>
      </c>
      <c r="H137" s="184">
        <f t="shared" si="53"/>
        <v>0</v>
      </c>
      <c r="I137" s="209" t="e">
        <f>+MID(#REF!,30,1)</f>
        <v>#REF!</v>
      </c>
      <c r="J137" s="209" t="str">
        <f>IFERROR((VLOOKUP(I137,#REF!,2,FALSE)),"")</f>
        <v/>
      </c>
      <c r="K137" s="176" t="str">
        <f t="shared" si="44"/>
        <v/>
      </c>
      <c r="L137" s="176">
        <f t="shared" si="54"/>
        <v>0</v>
      </c>
      <c r="M137" s="210" t="e">
        <f>+MID(#REF!,30,1)</f>
        <v>#REF!</v>
      </c>
      <c r="N137" s="210" t="str">
        <f>IFERROR((VLOOKUP(M137,#REF!,2,FALSE)),"")</f>
        <v/>
      </c>
      <c r="O137" s="184" t="str">
        <f t="shared" si="45"/>
        <v/>
      </c>
      <c r="P137" s="184">
        <f t="shared" si="55"/>
        <v>0</v>
      </c>
      <c r="Q137" s="209" t="e">
        <f>+MID(#REF!,30,1)</f>
        <v>#REF!</v>
      </c>
      <c r="R137" s="209" t="str">
        <f>IFERROR((VLOOKUP(Q137,#REF!,2,FALSE)),"")</f>
        <v/>
      </c>
      <c r="S137" s="176" t="str">
        <f t="shared" si="46"/>
        <v/>
      </c>
      <c r="T137" s="176">
        <f t="shared" si="56"/>
        <v>0</v>
      </c>
      <c r="U137" s="210" t="e">
        <f>+MID(#REF!,30,1)</f>
        <v>#REF!</v>
      </c>
      <c r="V137" s="210" t="str">
        <f>IFERROR((VLOOKUP(U137,#REF!,2,FALSE)),"")</f>
        <v/>
      </c>
      <c r="W137" s="184" t="str">
        <f t="shared" si="47"/>
        <v/>
      </c>
      <c r="X137" s="184">
        <f t="shared" si="57"/>
        <v>0</v>
      </c>
      <c r="Y137" s="209" t="e">
        <f>+MID(#REF!,30,1)</f>
        <v>#REF!</v>
      </c>
      <c r="Z137" s="209" t="str">
        <f>IFERROR((VLOOKUP(Y137,#REF!,2,FALSE)),"")</f>
        <v/>
      </c>
      <c r="AA137" s="176" t="str">
        <f t="shared" si="48"/>
        <v/>
      </c>
      <c r="AB137" s="176">
        <f t="shared" si="58"/>
        <v>0</v>
      </c>
      <c r="AC137" s="210" t="e">
        <f>+MID(#REF!,30,1)</f>
        <v>#REF!</v>
      </c>
      <c r="AD137" s="210" t="str">
        <f>IFERROR((VLOOKUP(AC137,#REF!,2,FALSE)),"")</f>
        <v/>
      </c>
      <c r="AE137" s="184" t="str">
        <f t="shared" si="49"/>
        <v/>
      </c>
      <c r="AF137" s="184">
        <f t="shared" si="59"/>
        <v>0</v>
      </c>
      <c r="AG137" s="209" t="e">
        <f>+MID(#REF!,30,1)</f>
        <v>#REF!</v>
      </c>
      <c r="AH137" s="209" t="str">
        <f>IFERROR((VLOOKUP(AG137,#REF!,2,FALSE)),"")</f>
        <v/>
      </c>
      <c r="AI137" s="176" t="str">
        <f t="shared" si="50"/>
        <v/>
      </c>
      <c r="AJ137" s="176">
        <f t="shared" si="60"/>
        <v>0</v>
      </c>
    </row>
    <row r="138" spans="1:36" ht="13.5" customHeight="1">
      <c r="A138" s="209" t="e">
        <f>+MID(#REF!,31,1)</f>
        <v>#REF!</v>
      </c>
      <c r="B138" s="209" t="str">
        <f>IFERROR((VLOOKUP(A138,#REF!,2,FALSE)),"")</f>
        <v/>
      </c>
      <c r="C138" s="176" t="str">
        <f t="shared" si="51"/>
        <v/>
      </c>
      <c r="D138" s="176">
        <f t="shared" si="52"/>
        <v>0</v>
      </c>
      <c r="E138" s="210" t="e">
        <f>+MID(#REF!,31,1)</f>
        <v>#REF!</v>
      </c>
      <c r="F138" s="210" t="str">
        <f>IFERROR((VLOOKUP(E138,#REF!,2,FALSE)),"")</f>
        <v/>
      </c>
      <c r="G138" s="184" t="str">
        <f t="shared" si="43"/>
        <v/>
      </c>
      <c r="H138" s="184">
        <f t="shared" si="53"/>
        <v>0</v>
      </c>
      <c r="I138" s="209" t="e">
        <f>+MID(#REF!,31,1)</f>
        <v>#REF!</v>
      </c>
      <c r="J138" s="209" t="str">
        <f>IFERROR((VLOOKUP(I138,#REF!,2,FALSE)),"")</f>
        <v/>
      </c>
      <c r="K138" s="176" t="str">
        <f t="shared" si="44"/>
        <v/>
      </c>
      <c r="L138" s="176">
        <f t="shared" si="54"/>
        <v>0</v>
      </c>
      <c r="M138" s="210" t="e">
        <f>+MID(#REF!,31,1)</f>
        <v>#REF!</v>
      </c>
      <c r="N138" s="210" t="str">
        <f>IFERROR((VLOOKUP(M138,#REF!,2,FALSE)),"")</f>
        <v/>
      </c>
      <c r="O138" s="184" t="str">
        <f t="shared" si="45"/>
        <v/>
      </c>
      <c r="P138" s="184">
        <f t="shared" si="55"/>
        <v>0</v>
      </c>
      <c r="Q138" s="209" t="e">
        <f>+MID(#REF!,31,1)</f>
        <v>#REF!</v>
      </c>
      <c r="R138" s="209" t="str">
        <f>IFERROR((VLOOKUP(Q138,#REF!,2,FALSE)),"")</f>
        <v/>
      </c>
      <c r="S138" s="176" t="str">
        <f t="shared" si="46"/>
        <v/>
      </c>
      <c r="T138" s="176">
        <f t="shared" si="56"/>
        <v>0</v>
      </c>
      <c r="U138" s="210" t="e">
        <f>+MID(#REF!,31,1)</f>
        <v>#REF!</v>
      </c>
      <c r="V138" s="210" t="str">
        <f>IFERROR((VLOOKUP(U138,#REF!,2,FALSE)),"")</f>
        <v/>
      </c>
      <c r="W138" s="184" t="str">
        <f t="shared" si="47"/>
        <v/>
      </c>
      <c r="X138" s="184">
        <f t="shared" si="57"/>
        <v>0</v>
      </c>
      <c r="Y138" s="209" t="e">
        <f>+MID(#REF!,31,1)</f>
        <v>#REF!</v>
      </c>
      <c r="Z138" s="209" t="str">
        <f>IFERROR((VLOOKUP(Y138,#REF!,2,FALSE)),"")</f>
        <v/>
      </c>
      <c r="AA138" s="176" t="str">
        <f t="shared" si="48"/>
        <v/>
      </c>
      <c r="AB138" s="176">
        <f t="shared" si="58"/>
        <v>0</v>
      </c>
      <c r="AC138" s="210" t="e">
        <f>+MID(#REF!,31,1)</f>
        <v>#REF!</v>
      </c>
      <c r="AD138" s="210" t="str">
        <f>IFERROR((VLOOKUP(AC138,#REF!,2,FALSE)),"")</f>
        <v/>
      </c>
      <c r="AE138" s="184" t="str">
        <f t="shared" si="49"/>
        <v/>
      </c>
      <c r="AF138" s="184">
        <f t="shared" si="59"/>
        <v>0</v>
      </c>
      <c r="AG138" s="209" t="e">
        <f>+MID(#REF!,31,1)</f>
        <v>#REF!</v>
      </c>
      <c r="AH138" s="209" t="str">
        <f>IFERROR((VLOOKUP(AG138,#REF!,2,FALSE)),"")</f>
        <v/>
      </c>
      <c r="AI138" s="176" t="str">
        <f t="shared" si="50"/>
        <v/>
      </c>
      <c r="AJ138" s="176">
        <f t="shared" si="60"/>
        <v>0</v>
      </c>
    </row>
    <row r="139" spans="1:36" ht="13.5" customHeight="1">
      <c r="A139" s="209" t="e">
        <f>+MID(#REF!,32,1)</f>
        <v>#REF!</v>
      </c>
      <c r="B139" s="209" t="str">
        <f>IFERROR((VLOOKUP(A139,#REF!,2,FALSE)),"")</f>
        <v/>
      </c>
      <c r="C139" s="176" t="str">
        <f t="shared" si="51"/>
        <v/>
      </c>
      <c r="D139" s="218">
        <f t="shared" si="52"/>
        <v>0</v>
      </c>
      <c r="E139" s="210" t="e">
        <f>+MID(#REF!,32,1)</f>
        <v>#REF!</v>
      </c>
      <c r="F139" s="210" t="str">
        <f>IFERROR((VLOOKUP(E139,#REF!,2,FALSE)),"")</f>
        <v/>
      </c>
      <c r="G139" s="184" t="str">
        <f t="shared" si="43"/>
        <v/>
      </c>
      <c r="H139" s="219">
        <f t="shared" si="53"/>
        <v>0</v>
      </c>
      <c r="I139" s="209" t="e">
        <f>+MID(#REF!,32,1)</f>
        <v>#REF!</v>
      </c>
      <c r="J139" s="209" t="str">
        <f>IFERROR((VLOOKUP(I139,#REF!,2,FALSE)),"")</f>
        <v/>
      </c>
      <c r="K139" s="176" t="str">
        <f t="shared" si="44"/>
        <v/>
      </c>
      <c r="L139" s="218">
        <f t="shared" si="54"/>
        <v>0</v>
      </c>
      <c r="M139" s="210" t="e">
        <f>+MID(#REF!,32,1)</f>
        <v>#REF!</v>
      </c>
      <c r="N139" s="210" t="str">
        <f>IFERROR((VLOOKUP(M139,#REF!,2,FALSE)),"")</f>
        <v/>
      </c>
      <c r="O139" s="184" t="str">
        <f t="shared" si="45"/>
        <v/>
      </c>
      <c r="P139" s="219">
        <f t="shared" si="55"/>
        <v>0</v>
      </c>
      <c r="Q139" s="209" t="e">
        <f>+MID(#REF!,32,1)</f>
        <v>#REF!</v>
      </c>
      <c r="R139" s="209" t="str">
        <f>IFERROR((VLOOKUP(Q139,#REF!,2,FALSE)),"")</f>
        <v/>
      </c>
      <c r="S139" s="176" t="str">
        <f t="shared" si="46"/>
        <v/>
      </c>
      <c r="T139" s="218">
        <f t="shared" si="56"/>
        <v>0</v>
      </c>
      <c r="U139" s="210" t="e">
        <f>+MID(#REF!,32,1)</f>
        <v>#REF!</v>
      </c>
      <c r="V139" s="210" t="str">
        <f>IFERROR((VLOOKUP(U139,#REF!,2,FALSE)),"")</f>
        <v/>
      </c>
      <c r="W139" s="184" t="str">
        <f t="shared" si="47"/>
        <v/>
      </c>
      <c r="X139" s="219">
        <f t="shared" si="57"/>
        <v>0</v>
      </c>
      <c r="Y139" s="209" t="e">
        <f>+MID(#REF!,32,1)</f>
        <v>#REF!</v>
      </c>
      <c r="Z139" s="209" t="str">
        <f>IFERROR((VLOOKUP(Y139,#REF!,2,FALSE)),"")</f>
        <v/>
      </c>
      <c r="AA139" s="176" t="str">
        <f t="shared" si="48"/>
        <v/>
      </c>
      <c r="AB139" s="218">
        <f t="shared" si="58"/>
        <v>0</v>
      </c>
      <c r="AC139" s="210" t="e">
        <f>+MID(#REF!,32,1)</f>
        <v>#REF!</v>
      </c>
      <c r="AD139" s="210" t="str">
        <f>IFERROR((VLOOKUP(AC139,#REF!,2,FALSE)),"")</f>
        <v/>
      </c>
      <c r="AE139" s="184" t="str">
        <f t="shared" si="49"/>
        <v/>
      </c>
      <c r="AF139" s="219">
        <f t="shared" si="59"/>
        <v>0</v>
      </c>
      <c r="AG139" s="209" t="e">
        <f>+MID(#REF!,32,1)</f>
        <v>#REF!</v>
      </c>
      <c r="AH139" s="209" t="str">
        <f>IFERROR((VLOOKUP(AG139,#REF!,2,FALSE)),"")</f>
        <v/>
      </c>
      <c r="AI139" s="176" t="str">
        <f t="shared" si="50"/>
        <v/>
      </c>
      <c r="AJ139" s="218">
        <f t="shared" si="60"/>
        <v>0</v>
      </c>
    </row>
    <row r="140" spans="1:36" ht="13.5" customHeight="1">
      <c r="A140" s="220"/>
      <c r="B140" s="220"/>
      <c r="D140" s="209">
        <f>SUM(D108:D139)</f>
        <v>0</v>
      </c>
      <c r="E140" s="220"/>
      <c r="F140" s="220"/>
      <c r="H140" s="209">
        <f>SUM(H108:H139)</f>
        <v>0</v>
      </c>
      <c r="I140" s="220"/>
      <c r="J140" s="220"/>
      <c r="L140" s="209">
        <f>SUM(L108:L139)</f>
        <v>0</v>
      </c>
      <c r="M140" s="220"/>
      <c r="N140" s="220"/>
      <c r="P140" s="209">
        <f>SUM(P108:P139)</f>
        <v>0</v>
      </c>
      <c r="Q140" s="220"/>
      <c r="R140" s="220"/>
      <c r="T140" s="209">
        <f>SUM(T108:T139)</f>
        <v>0</v>
      </c>
      <c r="U140" s="220"/>
      <c r="V140" s="220"/>
      <c r="X140" s="209">
        <f>SUM(X108:X139)</f>
        <v>0</v>
      </c>
      <c r="Y140" s="221"/>
      <c r="Z140" s="221"/>
      <c r="AB140" s="186">
        <f>SUM(AB108:AB139)</f>
        <v>0</v>
      </c>
      <c r="AC140" s="221"/>
      <c r="AD140" s="221"/>
      <c r="AF140" s="186">
        <f>SUM(AF108:AF139)</f>
        <v>0</v>
      </c>
      <c r="AG140" s="221"/>
      <c r="AH140" s="221"/>
      <c r="AJ140" s="186">
        <f>SUM(AJ108:AJ139)</f>
        <v>0</v>
      </c>
    </row>
    <row r="141" spans="1:36" ht="13.5" customHeight="1"/>
    <row r="142" spans="1:36" ht="13.5" customHeight="1"/>
    <row r="143" spans="1:36" ht="13.5" customHeight="1">
      <c r="A143" s="182" t="s">
        <v>958</v>
      </c>
      <c r="B143" s="182" t="s">
        <v>1023</v>
      </c>
      <c r="C143" s="182" t="s">
        <v>959</v>
      </c>
      <c r="D143" s="182" t="s">
        <v>960</v>
      </c>
      <c r="E143" s="182" t="s">
        <v>961</v>
      </c>
      <c r="F143" s="182" t="s">
        <v>962</v>
      </c>
      <c r="G143" s="182" t="s">
        <v>963</v>
      </c>
      <c r="H143" s="182" t="s">
        <v>964</v>
      </c>
      <c r="I143" s="182" t="s">
        <v>965</v>
      </c>
      <c r="J143" s="182" t="s">
        <v>966</v>
      </c>
      <c r="K143" s="182" t="s">
        <v>967</v>
      </c>
      <c r="L143" s="182" t="s">
        <v>968</v>
      </c>
      <c r="M143" s="182" t="s">
        <v>1024</v>
      </c>
      <c r="N143" s="182" t="s">
        <v>969</v>
      </c>
      <c r="O143" s="182" t="s">
        <v>970</v>
      </c>
      <c r="P143" s="182" t="s">
        <v>971</v>
      </c>
      <c r="Q143" s="182" t="s">
        <v>1025</v>
      </c>
      <c r="R143" s="182" t="s">
        <v>972</v>
      </c>
      <c r="S143" s="182" t="s">
        <v>973</v>
      </c>
      <c r="T143" s="182" t="s">
        <v>974</v>
      </c>
      <c r="U143" s="182" t="s">
        <v>975</v>
      </c>
      <c r="V143" s="182" t="s">
        <v>976</v>
      </c>
      <c r="W143" s="182" t="s">
        <v>977</v>
      </c>
      <c r="X143" s="182" t="s">
        <v>978</v>
      </c>
      <c r="Y143" s="183" t="s">
        <v>979</v>
      </c>
      <c r="Z143" s="183" t="s">
        <v>980</v>
      </c>
      <c r="AA143" s="183" t="s">
        <v>981</v>
      </c>
      <c r="AB143" s="183" t="s">
        <v>982</v>
      </c>
      <c r="AC143" s="183" t="s">
        <v>1026</v>
      </c>
      <c r="AD143" s="183" t="s">
        <v>1027</v>
      </c>
      <c r="AE143" s="183" t="s">
        <v>983</v>
      </c>
      <c r="AF143" s="183" t="s">
        <v>984</v>
      </c>
      <c r="AG143" s="183" t="s">
        <v>1028</v>
      </c>
      <c r="AH143" s="183" t="s">
        <v>985</v>
      </c>
      <c r="AI143" s="183" t="s">
        <v>986</v>
      </c>
      <c r="AJ143" s="183" t="s">
        <v>987</v>
      </c>
    </row>
    <row r="144" spans="1:36" ht="13.5" customHeight="1">
      <c r="A144" s="209" t="e">
        <f>+LEFT(#REF!,1)</f>
        <v>#REF!</v>
      </c>
      <c r="B144" s="209" t="str">
        <f>IFERROR((VLOOKUP(A144,#REF!,2,FALSE)),"")</f>
        <v/>
      </c>
      <c r="C144" s="176" t="str">
        <f>IFERROR(CODE(A144),"")</f>
        <v/>
      </c>
      <c r="D144" s="176">
        <f>IF(C144="",0,IF(OR(AND(C144&lt;=122,C144&gt;=97),AND(C144&lt;=90,C144&gt;=65),AND(C144&lt;=57,C144&gt;=48),C144=45,C144=46,C144=64,C144=95,C144=36,C144=35),0,1))</f>
        <v>0</v>
      </c>
      <c r="E144" s="210" t="e">
        <f>+LEFT(#REF!,1)</f>
        <v>#REF!</v>
      </c>
      <c r="F144" s="210" t="str">
        <f>IFERROR((VLOOKUP(E144,#REF!,2,FALSE)),"")</f>
        <v/>
      </c>
      <c r="G144" s="184" t="str">
        <f t="shared" ref="G144:G175" si="61">IFERROR(CODE(E144),"")</f>
        <v/>
      </c>
      <c r="H144" s="184">
        <f>IF(G144="",0,IF(OR(AND(G144&lt;=122,G144&gt;=97),AND(G144&lt;=90,G144&gt;=65),AND(G144&lt;=57,G144&gt;=48),G144=45,G144=46,G144=64,G144=95,G144=36,G144=35),0,1))</f>
        <v>0</v>
      </c>
      <c r="I144" s="209" t="e">
        <f>+LEFT(#REF!,1)</f>
        <v>#REF!</v>
      </c>
      <c r="J144" s="209" t="str">
        <f>IFERROR((VLOOKUP(I144,#REF!,2,FALSE)),"")</f>
        <v/>
      </c>
      <c r="K144" s="176" t="str">
        <f t="shared" ref="K144:K175" si="62">IFERROR(CODE(I144),"")</f>
        <v/>
      </c>
      <c r="L144" s="176">
        <f>IF(K144="",0,IF(OR(AND(K144&lt;=122,K144&gt;=97),AND(K144&lt;=90,K144&gt;=65),AND(K144&lt;=57,K144&gt;=48),K144=45,K144=46,K144=64,K144=95,K144=36,K144=35),0,1))</f>
        <v>0</v>
      </c>
      <c r="M144" s="210" t="e">
        <f>+LEFT(#REF!,1)</f>
        <v>#REF!</v>
      </c>
      <c r="N144" s="210" t="str">
        <f>IFERROR((VLOOKUP(M144,#REF!,2,FALSE)),"")</f>
        <v/>
      </c>
      <c r="O144" s="184" t="str">
        <f t="shared" ref="O144:O175" si="63">IFERROR(CODE(M144),"")</f>
        <v/>
      </c>
      <c r="P144" s="184">
        <f>IF(O144="",0,IF(OR(AND(O144&lt;=122,O144&gt;=97),AND(O144&lt;=90,O144&gt;=65),AND(O144&lt;=57,O144&gt;=48),O144=45,O144=46,O144=64,O144=95,O144=36,O144=35),0,1))</f>
        <v>0</v>
      </c>
      <c r="Q144" s="209" t="e">
        <f>+LEFT(#REF!,1)</f>
        <v>#REF!</v>
      </c>
      <c r="R144" s="209" t="str">
        <f>IFERROR((VLOOKUP(Q144,#REF!,2,FALSE)),"")</f>
        <v/>
      </c>
      <c r="S144" s="176" t="str">
        <f t="shared" ref="S144:S175" si="64">IFERROR(CODE(Q144),"")</f>
        <v/>
      </c>
      <c r="T144" s="176">
        <f>IF(S144="",0,IF(OR(AND(S144&lt;=122,S144&gt;=97),AND(S144&lt;=90,S144&gt;=65),AND(S144&lt;=57,S144&gt;=48),S144=45,S144=46,S144=64,S144=95,S144=36,S144=35),0,1))</f>
        <v>0</v>
      </c>
      <c r="U144" s="210" t="e">
        <f>+LEFT(#REF!,1)</f>
        <v>#REF!</v>
      </c>
      <c r="V144" s="210" t="str">
        <f>IFERROR((VLOOKUP(U144,#REF!,2,FALSE)),"")</f>
        <v/>
      </c>
      <c r="W144" s="184" t="str">
        <f t="shared" ref="W144:W175" si="65">IFERROR(CODE(U144),"")</f>
        <v/>
      </c>
      <c r="X144" s="184">
        <f>IF(W144="",0,IF(OR(AND(W144&lt;=122,W144&gt;=97),AND(W144&lt;=90,W144&gt;=65),AND(W144&lt;=57,W144&gt;=48),W144=45,W144=46,W144=64,W144=95,W144=36,W144=35),0,1))</f>
        <v>0</v>
      </c>
      <c r="Y144" s="209" t="e">
        <f>+LEFT(#REF!,1)</f>
        <v>#REF!</v>
      </c>
      <c r="Z144" s="209" t="str">
        <f>IFERROR((VLOOKUP(Y144,#REF!,2,FALSE)),"")</f>
        <v/>
      </c>
      <c r="AA144" s="176" t="str">
        <f t="shared" ref="AA144:AA175" si="66">IFERROR(CODE(Y144),"")</f>
        <v/>
      </c>
      <c r="AB144" s="176">
        <f>IF(AA144="",0,IF(OR(AND(AA144&lt;=122,AA144&gt;=97),AND(AA144&lt;=90,AA144&gt;=65),AND(AA144&lt;=57,AA144&gt;=48),AA144=45,AA144=46,AA144=64,AA144=95,AA144=36,AA144=35),0,1))</f>
        <v>0</v>
      </c>
      <c r="AC144" s="210" t="e">
        <f>+LEFT(#REF!,1)</f>
        <v>#REF!</v>
      </c>
      <c r="AD144" s="210" t="str">
        <f>IFERROR((VLOOKUP(AC144,#REF!,2,FALSE)),"")</f>
        <v/>
      </c>
      <c r="AE144" s="184" t="str">
        <f t="shared" ref="AE144:AE175" si="67">IFERROR(CODE(AC144),"")</f>
        <v/>
      </c>
      <c r="AF144" s="184">
        <f>IF(AE144="",0,IF(OR(AND(AE144&lt;=122,AE144&gt;=97),AND(AE144&lt;=90,AE144&gt;=65),AND(AE144&lt;=57,AE144&gt;=48),AE144=45,AE144=46,AE144=64,AE144=95,AE144=36,AE144=35),0,1))</f>
        <v>0</v>
      </c>
      <c r="AG144" s="209" t="e">
        <f>+LEFT(#REF!,1)</f>
        <v>#REF!</v>
      </c>
      <c r="AH144" s="209" t="str">
        <f>IFERROR((VLOOKUP(AG144,#REF!,2,FALSE)),"")</f>
        <v/>
      </c>
      <c r="AI144" s="176" t="str">
        <f t="shared" ref="AI144:AI175" si="68">IFERROR(CODE(AG144),"")</f>
        <v/>
      </c>
      <c r="AJ144" s="176">
        <f>IF(AI144="",0,IF(OR(AND(AI144&lt;=122,AI144&gt;=97),AND(AI144&lt;=90,AI144&gt;=65),AND(AI144&lt;=57,AI144&gt;=48),AI144=45,AI144=46,AI144=64,AI144=95,AI144=36,AI144=35),0,1))</f>
        <v>0</v>
      </c>
    </row>
    <row r="145" spans="1:36" ht="13.5" customHeight="1">
      <c r="A145" s="209" t="e">
        <f>+MID(#REF!,2,1)</f>
        <v>#REF!</v>
      </c>
      <c r="B145" s="209" t="str">
        <f>IFERROR((VLOOKUP(A145,#REF!,2,FALSE)),"")</f>
        <v/>
      </c>
      <c r="C145" s="176" t="str">
        <f t="shared" ref="C145:C175" si="69">IFERROR(CODE(A145),"")</f>
        <v/>
      </c>
      <c r="D145" s="176">
        <f t="shared" ref="D145:D175" si="70">IF(C145="",0,IF(OR(AND(C145&lt;=122,C145&gt;=97),AND(C145&lt;=90,C145&gt;=65),AND(C145&lt;=57,C145&gt;=48),C145=45,C145=46,C145=64,C145=95,C145=36,C145=35),0,1))</f>
        <v>0</v>
      </c>
      <c r="E145" s="210" t="e">
        <f>+MID(#REF!,2,1)</f>
        <v>#REF!</v>
      </c>
      <c r="F145" s="210" t="str">
        <f>IFERROR((VLOOKUP(E145,#REF!,2,FALSE)),"")</f>
        <v/>
      </c>
      <c r="G145" s="184" t="str">
        <f t="shared" si="61"/>
        <v/>
      </c>
      <c r="H145" s="184">
        <f>IF(G145="",0,IF(OR(AND(G145&lt;=122,G145&gt;=97),AND(G145&lt;=90,G145&gt;=65),AND(G145&lt;=57,G145&gt;=48),G145=45,G145=46,G145=64,G145=95,G145=36,G145=35),0,1))</f>
        <v>0</v>
      </c>
      <c r="I145" s="209" t="e">
        <f>+MID(#REF!,2,1)</f>
        <v>#REF!</v>
      </c>
      <c r="J145" s="209" t="str">
        <f>IFERROR((VLOOKUP(I145,#REF!,2,FALSE)),"")</f>
        <v/>
      </c>
      <c r="K145" s="176" t="str">
        <f t="shared" si="62"/>
        <v/>
      </c>
      <c r="L145" s="176">
        <f>IF(K145="",0,IF(OR(AND(K145&lt;=122,K145&gt;=97),AND(K145&lt;=90,K145&gt;=65),AND(K145&lt;=57,K145&gt;=48),K145=45,K145=46,K145=64,K145=95,K145=36,K145=35),0,1))</f>
        <v>0</v>
      </c>
      <c r="M145" s="210" t="e">
        <f>+MID(#REF!,2,1)</f>
        <v>#REF!</v>
      </c>
      <c r="N145" s="210" t="str">
        <f>IFERROR((VLOOKUP(M145,#REF!,2,FALSE)),"")</f>
        <v/>
      </c>
      <c r="O145" s="184" t="str">
        <f t="shared" si="63"/>
        <v/>
      </c>
      <c r="P145" s="184">
        <f>IF(O145="",0,IF(OR(AND(O145&lt;=122,O145&gt;=97),AND(O145&lt;=90,O145&gt;=65),AND(O145&lt;=57,O145&gt;=48),O145=45,O145=46,O145=64,O145=95,O145=36,O145=35),0,1))</f>
        <v>0</v>
      </c>
      <c r="Q145" s="209" t="e">
        <f>+MID(#REF!,2,1)</f>
        <v>#REF!</v>
      </c>
      <c r="R145" s="209" t="str">
        <f>IFERROR((VLOOKUP(Q145,#REF!,2,FALSE)),"")</f>
        <v/>
      </c>
      <c r="S145" s="176" t="str">
        <f t="shared" si="64"/>
        <v/>
      </c>
      <c r="T145" s="176">
        <f>IF(S145="",0,IF(OR(AND(S145&lt;=122,S145&gt;=97),AND(S145&lt;=90,S145&gt;=65),AND(S145&lt;=57,S145&gt;=48),S145=45,S145=46,S145=64,S145=95,S145=36,S145=35),0,1))</f>
        <v>0</v>
      </c>
      <c r="U145" s="210" t="e">
        <f>+MID(#REF!,2,1)</f>
        <v>#REF!</v>
      </c>
      <c r="V145" s="210" t="str">
        <f>IFERROR((VLOOKUP(U145,#REF!,2,FALSE)),"")</f>
        <v/>
      </c>
      <c r="W145" s="184" t="str">
        <f t="shared" si="65"/>
        <v/>
      </c>
      <c r="X145" s="184">
        <f>IF(W145="",0,IF(OR(AND(W145&lt;=122,W145&gt;=97),AND(W145&lt;=90,W145&gt;=65),AND(W145&lt;=57,W145&gt;=48),W145=45,W145=46,W145=64,W145=95,W145=36,W145=35),0,1))</f>
        <v>0</v>
      </c>
      <c r="Y145" s="209" t="e">
        <f>+MID(#REF!,2,1)</f>
        <v>#REF!</v>
      </c>
      <c r="Z145" s="209" t="str">
        <f>IFERROR((VLOOKUP(Y145,#REF!,2,FALSE)),"")</f>
        <v/>
      </c>
      <c r="AA145" s="176" t="str">
        <f t="shared" si="66"/>
        <v/>
      </c>
      <c r="AB145" s="176">
        <f>IF(AA145="",0,IF(OR(AND(AA145&lt;=122,AA145&gt;=97),AND(AA145&lt;=90,AA145&gt;=65),AND(AA145&lt;=57,AA145&gt;=48),AA145=45,AA145=46,AA145=64,AA145=95,AA145=36,AA145=35),0,1))</f>
        <v>0</v>
      </c>
      <c r="AC145" s="210" t="e">
        <f>+MID(#REF!,2,1)</f>
        <v>#REF!</v>
      </c>
      <c r="AD145" s="210" t="str">
        <f>IFERROR((VLOOKUP(AC145,#REF!,2,FALSE)),"")</f>
        <v/>
      </c>
      <c r="AE145" s="184" t="str">
        <f t="shared" si="67"/>
        <v/>
      </c>
      <c r="AF145" s="184">
        <f>IF(AE145="",0,IF(OR(AND(AE145&lt;=122,AE145&gt;=97),AND(AE145&lt;=90,AE145&gt;=65),AND(AE145&lt;=57,AE145&gt;=48),AE145=45,AE145=46,AE145=64,AE145=95,AE145=36,AE145=35),0,1))</f>
        <v>0</v>
      </c>
      <c r="AG145" s="209" t="e">
        <f>+MID(#REF!,2,1)</f>
        <v>#REF!</v>
      </c>
      <c r="AH145" s="209" t="str">
        <f>IFERROR((VLOOKUP(AG145,#REF!,2,FALSE)),"")</f>
        <v/>
      </c>
      <c r="AI145" s="176" t="str">
        <f t="shared" si="68"/>
        <v/>
      </c>
      <c r="AJ145" s="176">
        <f>IF(AI145="",0,IF(OR(AND(AI145&lt;=122,AI145&gt;=97),AND(AI145&lt;=90,AI145&gt;=65),AND(AI145&lt;=57,AI145&gt;=48),AI145=45,AI145=46,AI145=64,AI145=95,AI145=36,AI145=35),0,1))</f>
        <v>0</v>
      </c>
    </row>
    <row r="146" spans="1:36" ht="13.5" customHeight="1">
      <c r="A146" s="209" t="e">
        <f>+MID(#REF!,3,1)</f>
        <v>#REF!</v>
      </c>
      <c r="B146" s="209" t="str">
        <f>IFERROR((VLOOKUP(A146,#REF!,2,FALSE)),"")</f>
        <v/>
      </c>
      <c r="C146" s="176" t="str">
        <f t="shared" si="69"/>
        <v/>
      </c>
      <c r="D146" s="176">
        <f t="shared" si="70"/>
        <v>0</v>
      </c>
      <c r="E146" s="210" t="e">
        <f>+MID(#REF!,3,1)</f>
        <v>#REF!</v>
      </c>
      <c r="F146" s="210" t="str">
        <f>IFERROR((VLOOKUP(E146,#REF!,2,FALSE)),"")</f>
        <v/>
      </c>
      <c r="G146" s="184" t="str">
        <f t="shared" si="61"/>
        <v/>
      </c>
      <c r="H146" s="184">
        <f t="shared" ref="H146:H175" si="71">IF(G146="",0,IF(OR(AND(G146&lt;=122,G146&gt;=97),AND(G146&lt;=90,G146&gt;=65),AND(G146&lt;=57,G146&gt;=48),G146=45,G146=46,G146=64,G146=95,G146=36,G146=35),0,1))</f>
        <v>0</v>
      </c>
      <c r="I146" s="209" t="e">
        <f>+MID(#REF!,3,1)</f>
        <v>#REF!</v>
      </c>
      <c r="J146" s="209" t="str">
        <f>IFERROR((VLOOKUP(I146,#REF!,2,FALSE)),"")</f>
        <v/>
      </c>
      <c r="K146" s="176" t="str">
        <f t="shared" si="62"/>
        <v/>
      </c>
      <c r="L146" s="176">
        <f t="shared" ref="L146:L175" si="72">IF(K146="",0,IF(OR(AND(K146&lt;=122,K146&gt;=97),AND(K146&lt;=90,K146&gt;=65),AND(K146&lt;=57,K146&gt;=48),K146=45,K146=46,K146=64,K146=95,K146=36,K146=35),0,1))</f>
        <v>0</v>
      </c>
      <c r="M146" s="210" t="e">
        <f>+MID(#REF!,3,1)</f>
        <v>#REF!</v>
      </c>
      <c r="N146" s="210" t="str">
        <f>IFERROR((VLOOKUP(M146,#REF!,2,FALSE)),"")</f>
        <v/>
      </c>
      <c r="O146" s="184" t="str">
        <f t="shared" si="63"/>
        <v/>
      </c>
      <c r="P146" s="184">
        <f t="shared" ref="P146:P175" si="73">IF(O146="",0,IF(OR(AND(O146&lt;=122,O146&gt;=97),AND(O146&lt;=90,O146&gt;=65),AND(O146&lt;=57,O146&gt;=48),O146=45,O146=46,O146=64,O146=95,O146=36,O146=35),0,1))</f>
        <v>0</v>
      </c>
      <c r="Q146" s="209" t="e">
        <f>+MID(#REF!,3,1)</f>
        <v>#REF!</v>
      </c>
      <c r="R146" s="209" t="str">
        <f>IFERROR((VLOOKUP(Q146,#REF!,2,FALSE)),"")</f>
        <v/>
      </c>
      <c r="S146" s="176" t="str">
        <f t="shared" si="64"/>
        <v/>
      </c>
      <c r="T146" s="176">
        <f t="shared" ref="T146:T175" si="74">IF(S146="",0,IF(OR(AND(S146&lt;=122,S146&gt;=97),AND(S146&lt;=90,S146&gt;=65),AND(S146&lt;=57,S146&gt;=48),S146=45,S146=46,S146=64,S146=95,S146=36,S146=35),0,1))</f>
        <v>0</v>
      </c>
      <c r="U146" s="210" t="e">
        <f>+MID(#REF!,3,1)</f>
        <v>#REF!</v>
      </c>
      <c r="V146" s="210" t="str">
        <f>IFERROR((VLOOKUP(U146,#REF!,2,FALSE)),"")</f>
        <v/>
      </c>
      <c r="W146" s="184" t="str">
        <f t="shared" si="65"/>
        <v/>
      </c>
      <c r="X146" s="184">
        <f t="shared" ref="X146:X175" si="75">IF(W146="",0,IF(OR(AND(W146&lt;=122,W146&gt;=97),AND(W146&lt;=90,W146&gt;=65),AND(W146&lt;=57,W146&gt;=48),W146=45,W146=46,W146=64,W146=95,W146=36,W146=35),0,1))</f>
        <v>0</v>
      </c>
      <c r="Y146" s="209" t="e">
        <f>+MID(#REF!,3,1)</f>
        <v>#REF!</v>
      </c>
      <c r="Z146" s="209" t="str">
        <f>IFERROR((VLOOKUP(Y146,#REF!,2,FALSE)),"")</f>
        <v/>
      </c>
      <c r="AA146" s="176" t="str">
        <f t="shared" si="66"/>
        <v/>
      </c>
      <c r="AB146" s="176">
        <f t="shared" ref="AB146:AB175" si="76">IF(AA146="",0,IF(OR(AND(AA146&lt;=122,AA146&gt;=97),AND(AA146&lt;=90,AA146&gt;=65),AND(AA146&lt;=57,AA146&gt;=48),AA146=45,AA146=46,AA146=64,AA146=95,AA146=36,AA146=35),0,1))</f>
        <v>0</v>
      </c>
      <c r="AC146" s="210" t="e">
        <f>+MID(#REF!,3,1)</f>
        <v>#REF!</v>
      </c>
      <c r="AD146" s="210" t="str">
        <f>IFERROR((VLOOKUP(AC146,#REF!,2,FALSE)),"")</f>
        <v/>
      </c>
      <c r="AE146" s="184" t="str">
        <f t="shared" si="67"/>
        <v/>
      </c>
      <c r="AF146" s="184">
        <f t="shared" ref="AF146:AF175" si="77">IF(AE146="",0,IF(OR(AND(AE146&lt;=122,AE146&gt;=97),AND(AE146&lt;=90,AE146&gt;=65),AND(AE146&lt;=57,AE146&gt;=48),AE146=45,AE146=46,AE146=64,AE146=95,AE146=36,AE146=35),0,1))</f>
        <v>0</v>
      </c>
      <c r="AG146" s="209" t="e">
        <f>+MID(#REF!,3,1)</f>
        <v>#REF!</v>
      </c>
      <c r="AH146" s="209" t="str">
        <f>IFERROR((VLOOKUP(AG146,#REF!,2,FALSE)),"")</f>
        <v/>
      </c>
      <c r="AI146" s="176" t="str">
        <f t="shared" si="68"/>
        <v/>
      </c>
      <c r="AJ146" s="176">
        <f t="shared" ref="AJ146:AJ175" si="78">IF(AI146="",0,IF(OR(AND(AI146&lt;=122,AI146&gt;=97),AND(AI146&lt;=90,AI146&gt;=65),AND(AI146&lt;=57,AI146&gt;=48),AI146=45,AI146=46,AI146=64,AI146=95,AI146=36,AI146=35),0,1))</f>
        <v>0</v>
      </c>
    </row>
    <row r="147" spans="1:36" ht="13.5" customHeight="1">
      <c r="A147" s="209" t="e">
        <f>+MID(#REF!,4,1)</f>
        <v>#REF!</v>
      </c>
      <c r="B147" s="209" t="str">
        <f>IFERROR((VLOOKUP(A147,#REF!,2,FALSE)),"")</f>
        <v/>
      </c>
      <c r="C147" s="176" t="str">
        <f t="shared" si="69"/>
        <v/>
      </c>
      <c r="D147" s="176">
        <f t="shared" si="70"/>
        <v>0</v>
      </c>
      <c r="E147" s="210" t="e">
        <f>+MID(#REF!,4,1)</f>
        <v>#REF!</v>
      </c>
      <c r="F147" s="210" t="str">
        <f>IFERROR((VLOOKUP(E147,#REF!,2,FALSE)),"")</f>
        <v/>
      </c>
      <c r="G147" s="184" t="str">
        <f t="shared" si="61"/>
        <v/>
      </c>
      <c r="H147" s="184">
        <f t="shared" si="71"/>
        <v>0</v>
      </c>
      <c r="I147" s="209" t="e">
        <f>+MID(#REF!,4,1)</f>
        <v>#REF!</v>
      </c>
      <c r="J147" s="209" t="str">
        <f>IFERROR((VLOOKUP(I147,#REF!,2,FALSE)),"")</f>
        <v/>
      </c>
      <c r="K147" s="176" t="str">
        <f t="shared" si="62"/>
        <v/>
      </c>
      <c r="L147" s="176">
        <f t="shared" si="72"/>
        <v>0</v>
      </c>
      <c r="M147" s="210" t="e">
        <f>+MID(#REF!,4,1)</f>
        <v>#REF!</v>
      </c>
      <c r="N147" s="210" t="str">
        <f>IFERROR((VLOOKUP(M147,#REF!,2,FALSE)),"")</f>
        <v/>
      </c>
      <c r="O147" s="184" t="str">
        <f t="shared" si="63"/>
        <v/>
      </c>
      <c r="P147" s="184">
        <f t="shared" si="73"/>
        <v>0</v>
      </c>
      <c r="Q147" s="209" t="e">
        <f>+MID(#REF!,4,1)</f>
        <v>#REF!</v>
      </c>
      <c r="R147" s="209" t="str">
        <f>IFERROR((VLOOKUP(Q147,#REF!,2,FALSE)),"")</f>
        <v/>
      </c>
      <c r="S147" s="176" t="str">
        <f t="shared" si="64"/>
        <v/>
      </c>
      <c r="T147" s="176">
        <f t="shared" si="74"/>
        <v>0</v>
      </c>
      <c r="U147" s="210" t="e">
        <f>+MID(#REF!,4,1)</f>
        <v>#REF!</v>
      </c>
      <c r="V147" s="210" t="str">
        <f>IFERROR((VLOOKUP(U147,#REF!,2,FALSE)),"")</f>
        <v/>
      </c>
      <c r="W147" s="184" t="str">
        <f t="shared" si="65"/>
        <v/>
      </c>
      <c r="X147" s="184">
        <f t="shared" si="75"/>
        <v>0</v>
      </c>
      <c r="Y147" s="209" t="e">
        <f>+MID(#REF!,4,1)</f>
        <v>#REF!</v>
      </c>
      <c r="Z147" s="209" t="str">
        <f>IFERROR((VLOOKUP(Y147,#REF!,2,FALSE)),"")</f>
        <v/>
      </c>
      <c r="AA147" s="176" t="str">
        <f t="shared" si="66"/>
        <v/>
      </c>
      <c r="AB147" s="176">
        <f t="shared" si="76"/>
        <v>0</v>
      </c>
      <c r="AC147" s="210" t="e">
        <f>+MID(#REF!,4,1)</f>
        <v>#REF!</v>
      </c>
      <c r="AD147" s="210" t="str">
        <f>IFERROR((VLOOKUP(AC147,#REF!,2,FALSE)),"")</f>
        <v/>
      </c>
      <c r="AE147" s="184" t="str">
        <f t="shared" si="67"/>
        <v/>
      </c>
      <c r="AF147" s="184">
        <f t="shared" si="77"/>
        <v>0</v>
      </c>
      <c r="AG147" s="209" t="e">
        <f>+MID(#REF!,4,1)</f>
        <v>#REF!</v>
      </c>
      <c r="AH147" s="209" t="str">
        <f>IFERROR((VLOOKUP(AG147,#REF!,2,FALSE)),"")</f>
        <v/>
      </c>
      <c r="AI147" s="176" t="str">
        <f t="shared" si="68"/>
        <v/>
      </c>
      <c r="AJ147" s="176">
        <f t="shared" si="78"/>
        <v>0</v>
      </c>
    </row>
    <row r="148" spans="1:36" ht="13.5" customHeight="1">
      <c r="A148" s="209" t="e">
        <f>+MID(#REF!,5,1)</f>
        <v>#REF!</v>
      </c>
      <c r="B148" s="209" t="str">
        <f>IFERROR((VLOOKUP(A148,#REF!,2,FALSE)),"")</f>
        <v/>
      </c>
      <c r="C148" s="176" t="str">
        <f t="shared" si="69"/>
        <v/>
      </c>
      <c r="D148" s="176">
        <f t="shared" si="70"/>
        <v>0</v>
      </c>
      <c r="E148" s="210" t="e">
        <f>+MID(#REF!,5,1)</f>
        <v>#REF!</v>
      </c>
      <c r="F148" s="210" t="str">
        <f>IFERROR((VLOOKUP(E148,#REF!,2,FALSE)),"")</f>
        <v/>
      </c>
      <c r="G148" s="184" t="str">
        <f t="shared" si="61"/>
        <v/>
      </c>
      <c r="H148" s="184">
        <f t="shared" si="71"/>
        <v>0</v>
      </c>
      <c r="I148" s="209" t="e">
        <f>+MID(#REF!,5,1)</f>
        <v>#REF!</v>
      </c>
      <c r="J148" s="209" t="str">
        <f>IFERROR((VLOOKUP(I148,#REF!,2,FALSE)),"")</f>
        <v/>
      </c>
      <c r="K148" s="176" t="str">
        <f t="shared" si="62"/>
        <v/>
      </c>
      <c r="L148" s="176">
        <f t="shared" si="72"/>
        <v>0</v>
      </c>
      <c r="M148" s="210" t="e">
        <f>+MID(#REF!,5,1)</f>
        <v>#REF!</v>
      </c>
      <c r="N148" s="210" t="str">
        <f>IFERROR((VLOOKUP(M148,#REF!,2,FALSE)),"")</f>
        <v/>
      </c>
      <c r="O148" s="184" t="str">
        <f t="shared" si="63"/>
        <v/>
      </c>
      <c r="P148" s="184">
        <f t="shared" si="73"/>
        <v>0</v>
      </c>
      <c r="Q148" s="209" t="e">
        <f>+MID(#REF!,5,1)</f>
        <v>#REF!</v>
      </c>
      <c r="R148" s="209" t="str">
        <f>IFERROR((VLOOKUP(Q148,#REF!,2,FALSE)),"")</f>
        <v/>
      </c>
      <c r="S148" s="176" t="str">
        <f t="shared" si="64"/>
        <v/>
      </c>
      <c r="T148" s="176">
        <f t="shared" si="74"/>
        <v>0</v>
      </c>
      <c r="U148" s="210" t="e">
        <f>+MID(#REF!,5,1)</f>
        <v>#REF!</v>
      </c>
      <c r="V148" s="210" t="str">
        <f>IFERROR((VLOOKUP(U148,#REF!,2,FALSE)),"")</f>
        <v/>
      </c>
      <c r="W148" s="184" t="str">
        <f t="shared" si="65"/>
        <v/>
      </c>
      <c r="X148" s="184">
        <f t="shared" si="75"/>
        <v>0</v>
      </c>
      <c r="Y148" s="209" t="e">
        <f>+MID(#REF!,5,1)</f>
        <v>#REF!</v>
      </c>
      <c r="Z148" s="209" t="str">
        <f>IFERROR((VLOOKUP(Y148,#REF!,2,FALSE)),"")</f>
        <v/>
      </c>
      <c r="AA148" s="176" t="str">
        <f t="shared" si="66"/>
        <v/>
      </c>
      <c r="AB148" s="176">
        <f t="shared" si="76"/>
        <v>0</v>
      </c>
      <c r="AC148" s="210" t="e">
        <f>+MID(#REF!,5,1)</f>
        <v>#REF!</v>
      </c>
      <c r="AD148" s="210" t="str">
        <f>IFERROR((VLOOKUP(AC148,#REF!,2,FALSE)),"")</f>
        <v/>
      </c>
      <c r="AE148" s="184" t="str">
        <f t="shared" si="67"/>
        <v/>
      </c>
      <c r="AF148" s="184">
        <f t="shared" si="77"/>
        <v>0</v>
      </c>
      <c r="AG148" s="209" t="e">
        <f>+MID(#REF!,5,1)</f>
        <v>#REF!</v>
      </c>
      <c r="AH148" s="209" t="str">
        <f>IFERROR((VLOOKUP(AG148,#REF!,2,FALSE)),"")</f>
        <v/>
      </c>
      <c r="AI148" s="176" t="str">
        <f t="shared" si="68"/>
        <v/>
      </c>
      <c r="AJ148" s="176">
        <f t="shared" si="78"/>
        <v>0</v>
      </c>
    </row>
    <row r="149" spans="1:36" ht="13.5" customHeight="1">
      <c r="A149" s="209" t="e">
        <f>+MID(#REF!,6,1)</f>
        <v>#REF!</v>
      </c>
      <c r="B149" s="209" t="str">
        <f>IFERROR((VLOOKUP(A149,#REF!,2,FALSE)),"")</f>
        <v/>
      </c>
      <c r="C149" s="176" t="str">
        <f t="shared" si="69"/>
        <v/>
      </c>
      <c r="D149" s="176">
        <f t="shared" si="70"/>
        <v>0</v>
      </c>
      <c r="E149" s="210" t="e">
        <f>+MID(#REF!,6,1)</f>
        <v>#REF!</v>
      </c>
      <c r="F149" s="210" t="str">
        <f>IFERROR((VLOOKUP(E149,#REF!,2,FALSE)),"")</f>
        <v/>
      </c>
      <c r="G149" s="184" t="str">
        <f t="shared" si="61"/>
        <v/>
      </c>
      <c r="H149" s="184">
        <f t="shared" si="71"/>
        <v>0</v>
      </c>
      <c r="I149" s="209" t="e">
        <f>+MID(#REF!,6,1)</f>
        <v>#REF!</v>
      </c>
      <c r="J149" s="209" t="str">
        <f>IFERROR((VLOOKUP(I149,#REF!,2,FALSE)),"")</f>
        <v/>
      </c>
      <c r="K149" s="176" t="str">
        <f t="shared" si="62"/>
        <v/>
      </c>
      <c r="L149" s="176">
        <f t="shared" si="72"/>
        <v>0</v>
      </c>
      <c r="M149" s="210" t="e">
        <f>+MID(#REF!,6,1)</f>
        <v>#REF!</v>
      </c>
      <c r="N149" s="210" t="str">
        <f>IFERROR((VLOOKUP(M149,#REF!,2,FALSE)),"")</f>
        <v/>
      </c>
      <c r="O149" s="184" t="str">
        <f t="shared" si="63"/>
        <v/>
      </c>
      <c r="P149" s="184">
        <f t="shared" si="73"/>
        <v>0</v>
      </c>
      <c r="Q149" s="209" t="e">
        <f>+MID(#REF!,6,1)</f>
        <v>#REF!</v>
      </c>
      <c r="R149" s="209" t="str">
        <f>IFERROR((VLOOKUP(Q149,#REF!,2,FALSE)),"")</f>
        <v/>
      </c>
      <c r="S149" s="176" t="str">
        <f t="shared" si="64"/>
        <v/>
      </c>
      <c r="T149" s="176">
        <f t="shared" si="74"/>
        <v>0</v>
      </c>
      <c r="U149" s="210" t="e">
        <f>+MID(#REF!,6,1)</f>
        <v>#REF!</v>
      </c>
      <c r="V149" s="210" t="str">
        <f>IFERROR((VLOOKUP(U149,#REF!,2,FALSE)),"")</f>
        <v/>
      </c>
      <c r="W149" s="184" t="str">
        <f t="shared" si="65"/>
        <v/>
      </c>
      <c r="X149" s="184">
        <f t="shared" si="75"/>
        <v>0</v>
      </c>
      <c r="Y149" s="209" t="e">
        <f>+MID(#REF!,6,1)</f>
        <v>#REF!</v>
      </c>
      <c r="Z149" s="209" t="str">
        <f>IFERROR((VLOOKUP(Y149,#REF!,2,FALSE)),"")</f>
        <v/>
      </c>
      <c r="AA149" s="176" t="str">
        <f t="shared" si="66"/>
        <v/>
      </c>
      <c r="AB149" s="176">
        <f t="shared" si="76"/>
        <v>0</v>
      </c>
      <c r="AC149" s="210" t="e">
        <f>+MID(#REF!,6,1)</f>
        <v>#REF!</v>
      </c>
      <c r="AD149" s="210" t="str">
        <f>IFERROR((VLOOKUP(AC149,#REF!,2,FALSE)),"")</f>
        <v/>
      </c>
      <c r="AE149" s="184" t="str">
        <f t="shared" si="67"/>
        <v/>
      </c>
      <c r="AF149" s="184">
        <f t="shared" si="77"/>
        <v>0</v>
      </c>
      <c r="AG149" s="209" t="e">
        <f>+MID(#REF!,6,1)</f>
        <v>#REF!</v>
      </c>
      <c r="AH149" s="209" t="str">
        <f>IFERROR((VLOOKUP(AG149,#REF!,2,FALSE)),"")</f>
        <v/>
      </c>
      <c r="AI149" s="176" t="str">
        <f t="shared" si="68"/>
        <v/>
      </c>
      <c r="AJ149" s="176">
        <f t="shared" si="78"/>
        <v>0</v>
      </c>
    </row>
    <row r="150" spans="1:36" ht="13.5" customHeight="1">
      <c r="A150" s="209" t="e">
        <f>+MID(#REF!,7,1)</f>
        <v>#REF!</v>
      </c>
      <c r="B150" s="209" t="str">
        <f>IFERROR((VLOOKUP(A150,#REF!,2,FALSE)),"")</f>
        <v/>
      </c>
      <c r="C150" s="176" t="str">
        <f t="shared" si="69"/>
        <v/>
      </c>
      <c r="D150" s="176">
        <f t="shared" si="70"/>
        <v>0</v>
      </c>
      <c r="E150" s="210" t="e">
        <f>+MID(#REF!,7,1)</f>
        <v>#REF!</v>
      </c>
      <c r="F150" s="210" t="str">
        <f>IFERROR((VLOOKUP(E150,#REF!,2,FALSE)),"")</f>
        <v/>
      </c>
      <c r="G150" s="184" t="str">
        <f t="shared" si="61"/>
        <v/>
      </c>
      <c r="H150" s="184">
        <f t="shared" si="71"/>
        <v>0</v>
      </c>
      <c r="I150" s="209" t="e">
        <f>+MID(#REF!,7,1)</f>
        <v>#REF!</v>
      </c>
      <c r="J150" s="209" t="str">
        <f>IFERROR((VLOOKUP(I150,#REF!,2,FALSE)),"")</f>
        <v/>
      </c>
      <c r="K150" s="176" t="str">
        <f t="shared" si="62"/>
        <v/>
      </c>
      <c r="L150" s="176">
        <f t="shared" si="72"/>
        <v>0</v>
      </c>
      <c r="M150" s="210" t="e">
        <f>+MID(#REF!,7,1)</f>
        <v>#REF!</v>
      </c>
      <c r="N150" s="210" t="str">
        <f>IFERROR((VLOOKUP(M150,#REF!,2,FALSE)),"")</f>
        <v/>
      </c>
      <c r="O150" s="184" t="str">
        <f t="shared" si="63"/>
        <v/>
      </c>
      <c r="P150" s="184">
        <f t="shared" si="73"/>
        <v>0</v>
      </c>
      <c r="Q150" s="209" t="e">
        <f>+MID(#REF!,7,1)</f>
        <v>#REF!</v>
      </c>
      <c r="R150" s="209" t="str">
        <f>IFERROR((VLOOKUP(Q150,#REF!,2,FALSE)),"")</f>
        <v/>
      </c>
      <c r="S150" s="176" t="str">
        <f t="shared" si="64"/>
        <v/>
      </c>
      <c r="T150" s="176">
        <f t="shared" si="74"/>
        <v>0</v>
      </c>
      <c r="U150" s="210" t="e">
        <f>+MID(#REF!,7,1)</f>
        <v>#REF!</v>
      </c>
      <c r="V150" s="210" t="str">
        <f>IFERROR((VLOOKUP(U150,#REF!,2,FALSE)),"")</f>
        <v/>
      </c>
      <c r="W150" s="184" t="str">
        <f t="shared" si="65"/>
        <v/>
      </c>
      <c r="X150" s="184">
        <f t="shared" si="75"/>
        <v>0</v>
      </c>
      <c r="Y150" s="209" t="e">
        <f>+MID(#REF!,7,1)</f>
        <v>#REF!</v>
      </c>
      <c r="Z150" s="209" t="str">
        <f>IFERROR((VLOOKUP(Y150,#REF!,2,FALSE)),"")</f>
        <v/>
      </c>
      <c r="AA150" s="176" t="str">
        <f t="shared" si="66"/>
        <v/>
      </c>
      <c r="AB150" s="176">
        <f t="shared" si="76"/>
        <v>0</v>
      </c>
      <c r="AC150" s="210" t="e">
        <f>+MID(#REF!,7,1)</f>
        <v>#REF!</v>
      </c>
      <c r="AD150" s="210" t="str">
        <f>IFERROR((VLOOKUP(AC150,#REF!,2,FALSE)),"")</f>
        <v/>
      </c>
      <c r="AE150" s="184" t="str">
        <f t="shared" si="67"/>
        <v/>
      </c>
      <c r="AF150" s="184">
        <f t="shared" si="77"/>
        <v>0</v>
      </c>
      <c r="AG150" s="209" t="e">
        <f>+MID(#REF!,7,1)</f>
        <v>#REF!</v>
      </c>
      <c r="AH150" s="209" t="str">
        <f>IFERROR((VLOOKUP(AG150,#REF!,2,FALSE)),"")</f>
        <v/>
      </c>
      <c r="AI150" s="176" t="str">
        <f t="shared" si="68"/>
        <v/>
      </c>
      <c r="AJ150" s="176">
        <f t="shared" si="78"/>
        <v>0</v>
      </c>
    </row>
    <row r="151" spans="1:36" ht="13.5" customHeight="1">
      <c r="A151" s="209" t="e">
        <f>+MID(#REF!,8,1)</f>
        <v>#REF!</v>
      </c>
      <c r="B151" s="209" t="str">
        <f>IFERROR((VLOOKUP(A151,#REF!,2,FALSE)),"")</f>
        <v/>
      </c>
      <c r="C151" s="176" t="str">
        <f t="shared" si="69"/>
        <v/>
      </c>
      <c r="D151" s="176">
        <f t="shared" si="70"/>
        <v>0</v>
      </c>
      <c r="E151" s="210" t="e">
        <f>+MID(#REF!,8,1)</f>
        <v>#REF!</v>
      </c>
      <c r="F151" s="210" t="str">
        <f>IFERROR((VLOOKUP(E151,#REF!,2,FALSE)),"")</f>
        <v/>
      </c>
      <c r="G151" s="184" t="str">
        <f t="shared" si="61"/>
        <v/>
      </c>
      <c r="H151" s="184">
        <f t="shared" si="71"/>
        <v>0</v>
      </c>
      <c r="I151" s="209" t="e">
        <f>+MID(#REF!,8,1)</f>
        <v>#REF!</v>
      </c>
      <c r="J151" s="209" t="str">
        <f>IFERROR((VLOOKUP(I151,#REF!,2,FALSE)),"")</f>
        <v/>
      </c>
      <c r="K151" s="176" t="str">
        <f t="shared" si="62"/>
        <v/>
      </c>
      <c r="L151" s="176">
        <f t="shared" si="72"/>
        <v>0</v>
      </c>
      <c r="M151" s="210" t="e">
        <f>+MID(#REF!,8,1)</f>
        <v>#REF!</v>
      </c>
      <c r="N151" s="210" t="str">
        <f>IFERROR((VLOOKUP(M151,#REF!,2,FALSE)),"")</f>
        <v/>
      </c>
      <c r="O151" s="184" t="str">
        <f t="shared" si="63"/>
        <v/>
      </c>
      <c r="P151" s="184">
        <f t="shared" si="73"/>
        <v>0</v>
      </c>
      <c r="Q151" s="209" t="e">
        <f>+MID(#REF!,8,1)</f>
        <v>#REF!</v>
      </c>
      <c r="R151" s="209" t="str">
        <f>IFERROR((VLOOKUP(Q151,#REF!,2,FALSE)),"")</f>
        <v/>
      </c>
      <c r="S151" s="176" t="str">
        <f t="shared" si="64"/>
        <v/>
      </c>
      <c r="T151" s="176">
        <f t="shared" si="74"/>
        <v>0</v>
      </c>
      <c r="U151" s="210" t="e">
        <f>+MID(#REF!,8,1)</f>
        <v>#REF!</v>
      </c>
      <c r="V151" s="210" t="str">
        <f>IFERROR((VLOOKUP(U151,#REF!,2,FALSE)),"")</f>
        <v/>
      </c>
      <c r="W151" s="184" t="str">
        <f t="shared" si="65"/>
        <v/>
      </c>
      <c r="X151" s="184">
        <f t="shared" si="75"/>
        <v>0</v>
      </c>
      <c r="Y151" s="209" t="e">
        <f>+MID(#REF!,8,1)</f>
        <v>#REF!</v>
      </c>
      <c r="Z151" s="209" t="str">
        <f>IFERROR((VLOOKUP(Y151,#REF!,2,FALSE)),"")</f>
        <v/>
      </c>
      <c r="AA151" s="176" t="str">
        <f t="shared" si="66"/>
        <v/>
      </c>
      <c r="AB151" s="176">
        <f t="shared" si="76"/>
        <v>0</v>
      </c>
      <c r="AC151" s="210" t="e">
        <f>+MID(#REF!,8,1)</f>
        <v>#REF!</v>
      </c>
      <c r="AD151" s="210" t="str">
        <f>IFERROR((VLOOKUP(AC151,#REF!,2,FALSE)),"")</f>
        <v/>
      </c>
      <c r="AE151" s="184" t="str">
        <f t="shared" si="67"/>
        <v/>
      </c>
      <c r="AF151" s="184">
        <f t="shared" si="77"/>
        <v>0</v>
      </c>
      <c r="AG151" s="209" t="e">
        <f>+MID(#REF!,8,1)</f>
        <v>#REF!</v>
      </c>
      <c r="AH151" s="209" t="str">
        <f>IFERROR((VLOOKUP(AG151,#REF!,2,FALSE)),"")</f>
        <v/>
      </c>
      <c r="AI151" s="176" t="str">
        <f t="shared" si="68"/>
        <v/>
      </c>
      <c r="AJ151" s="176">
        <f t="shared" si="78"/>
        <v>0</v>
      </c>
    </row>
    <row r="152" spans="1:36" ht="13.5" customHeight="1">
      <c r="A152" s="209" t="e">
        <f>+MID(#REF!,9,1)</f>
        <v>#REF!</v>
      </c>
      <c r="B152" s="209" t="str">
        <f>IFERROR((VLOOKUP(A152,#REF!,2,FALSE)),"")</f>
        <v/>
      </c>
      <c r="C152" s="176" t="str">
        <f t="shared" si="69"/>
        <v/>
      </c>
      <c r="D152" s="176">
        <f t="shared" si="70"/>
        <v>0</v>
      </c>
      <c r="E152" s="210" t="e">
        <f>+MID(#REF!,9,1)</f>
        <v>#REF!</v>
      </c>
      <c r="F152" s="210" t="str">
        <f>IFERROR((VLOOKUP(E152,#REF!,2,FALSE)),"")</f>
        <v/>
      </c>
      <c r="G152" s="184" t="str">
        <f t="shared" si="61"/>
        <v/>
      </c>
      <c r="H152" s="184">
        <f t="shared" si="71"/>
        <v>0</v>
      </c>
      <c r="I152" s="209" t="e">
        <f>+MID(#REF!,9,1)</f>
        <v>#REF!</v>
      </c>
      <c r="J152" s="209" t="str">
        <f>IFERROR((VLOOKUP(I152,#REF!,2,FALSE)),"")</f>
        <v/>
      </c>
      <c r="K152" s="176" t="str">
        <f t="shared" si="62"/>
        <v/>
      </c>
      <c r="L152" s="176">
        <f t="shared" si="72"/>
        <v>0</v>
      </c>
      <c r="M152" s="210" t="e">
        <f>+MID(#REF!,9,1)</f>
        <v>#REF!</v>
      </c>
      <c r="N152" s="210" t="str">
        <f>IFERROR((VLOOKUP(M152,#REF!,2,FALSE)),"")</f>
        <v/>
      </c>
      <c r="O152" s="184" t="str">
        <f t="shared" si="63"/>
        <v/>
      </c>
      <c r="P152" s="184">
        <f t="shared" si="73"/>
        <v>0</v>
      </c>
      <c r="Q152" s="209" t="e">
        <f>+MID(#REF!,9,1)</f>
        <v>#REF!</v>
      </c>
      <c r="R152" s="209" t="str">
        <f>IFERROR((VLOOKUP(Q152,#REF!,2,FALSE)),"")</f>
        <v/>
      </c>
      <c r="S152" s="176" t="str">
        <f t="shared" si="64"/>
        <v/>
      </c>
      <c r="T152" s="176">
        <f t="shared" si="74"/>
        <v>0</v>
      </c>
      <c r="U152" s="210" t="e">
        <f>+MID(#REF!,9,1)</f>
        <v>#REF!</v>
      </c>
      <c r="V152" s="210" t="str">
        <f>IFERROR((VLOOKUP(U152,#REF!,2,FALSE)),"")</f>
        <v/>
      </c>
      <c r="W152" s="184" t="str">
        <f t="shared" si="65"/>
        <v/>
      </c>
      <c r="X152" s="184">
        <f t="shared" si="75"/>
        <v>0</v>
      </c>
      <c r="Y152" s="209" t="e">
        <f>+MID(#REF!,9,1)</f>
        <v>#REF!</v>
      </c>
      <c r="Z152" s="209" t="str">
        <f>IFERROR((VLOOKUP(Y152,#REF!,2,FALSE)),"")</f>
        <v/>
      </c>
      <c r="AA152" s="176" t="str">
        <f t="shared" si="66"/>
        <v/>
      </c>
      <c r="AB152" s="176">
        <f t="shared" si="76"/>
        <v>0</v>
      </c>
      <c r="AC152" s="210" t="e">
        <f>+MID(#REF!,9,1)</f>
        <v>#REF!</v>
      </c>
      <c r="AD152" s="210" t="str">
        <f>IFERROR((VLOOKUP(AC152,#REF!,2,FALSE)),"")</f>
        <v/>
      </c>
      <c r="AE152" s="184" t="str">
        <f t="shared" si="67"/>
        <v/>
      </c>
      <c r="AF152" s="184">
        <f t="shared" si="77"/>
        <v>0</v>
      </c>
      <c r="AG152" s="209" t="e">
        <f>+MID(#REF!,9,1)</f>
        <v>#REF!</v>
      </c>
      <c r="AH152" s="209" t="str">
        <f>IFERROR((VLOOKUP(AG152,#REF!,2,FALSE)),"")</f>
        <v/>
      </c>
      <c r="AI152" s="176" t="str">
        <f t="shared" si="68"/>
        <v/>
      </c>
      <c r="AJ152" s="176">
        <f t="shared" si="78"/>
        <v>0</v>
      </c>
    </row>
    <row r="153" spans="1:36" ht="13.5" customHeight="1">
      <c r="A153" s="209" t="e">
        <f>+MID(#REF!,10,1)</f>
        <v>#REF!</v>
      </c>
      <c r="B153" s="209" t="str">
        <f>IFERROR((VLOOKUP(A153,#REF!,2,FALSE)),"")</f>
        <v/>
      </c>
      <c r="C153" s="176" t="str">
        <f t="shared" si="69"/>
        <v/>
      </c>
      <c r="D153" s="176">
        <f t="shared" si="70"/>
        <v>0</v>
      </c>
      <c r="E153" s="210" t="e">
        <f>+MID(#REF!,10,1)</f>
        <v>#REF!</v>
      </c>
      <c r="F153" s="210" t="str">
        <f>IFERROR((VLOOKUP(E153,#REF!,2,FALSE)),"")</f>
        <v/>
      </c>
      <c r="G153" s="184" t="str">
        <f t="shared" si="61"/>
        <v/>
      </c>
      <c r="H153" s="184">
        <f t="shared" si="71"/>
        <v>0</v>
      </c>
      <c r="I153" s="209" t="e">
        <f>+MID(#REF!,10,1)</f>
        <v>#REF!</v>
      </c>
      <c r="J153" s="209" t="str">
        <f>IFERROR((VLOOKUP(I153,#REF!,2,FALSE)),"")</f>
        <v/>
      </c>
      <c r="K153" s="176" t="str">
        <f t="shared" si="62"/>
        <v/>
      </c>
      <c r="L153" s="176">
        <f t="shared" si="72"/>
        <v>0</v>
      </c>
      <c r="M153" s="210" t="e">
        <f>+MID(#REF!,10,1)</f>
        <v>#REF!</v>
      </c>
      <c r="N153" s="210" t="str">
        <f>IFERROR((VLOOKUP(M153,#REF!,2,FALSE)),"")</f>
        <v/>
      </c>
      <c r="O153" s="184" t="str">
        <f t="shared" si="63"/>
        <v/>
      </c>
      <c r="P153" s="184">
        <f t="shared" si="73"/>
        <v>0</v>
      </c>
      <c r="Q153" s="209" t="e">
        <f>+MID(#REF!,10,1)</f>
        <v>#REF!</v>
      </c>
      <c r="R153" s="209" t="str">
        <f>IFERROR((VLOOKUP(Q153,#REF!,2,FALSE)),"")</f>
        <v/>
      </c>
      <c r="S153" s="176" t="str">
        <f t="shared" si="64"/>
        <v/>
      </c>
      <c r="T153" s="176">
        <f t="shared" si="74"/>
        <v>0</v>
      </c>
      <c r="U153" s="210" t="e">
        <f>+MID(#REF!,10,1)</f>
        <v>#REF!</v>
      </c>
      <c r="V153" s="210" t="str">
        <f>IFERROR((VLOOKUP(U153,#REF!,2,FALSE)),"")</f>
        <v/>
      </c>
      <c r="W153" s="184" t="str">
        <f t="shared" si="65"/>
        <v/>
      </c>
      <c r="X153" s="184">
        <f t="shared" si="75"/>
        <v>0</v>
      </c>
      <c r="Y153" s="209" t="e">
        <f>+MID(#REF!,10,1)</f>
        <v>#REF!</v>
      </c>
      <c r="Z153" s="209" t="str">
        <f>IFERROR((VLOOKUP(Y153,#REF!,2,FALSE)),"")</f>
        <v/>
      </c>
      <c r="AA153" s="176" t="str">
        <f t="shared" si="66"/>
        <v/>
      </c>
      <c r="AB153" s="176">
        <f t="shared" si="76"/>
        <v>0</v>
      </c>
      <c r="AC153" s="210" t="e">
        <f>+MID(#REF!,10,1)</f>
        <v>#REF!</v>
      </c>
      <c r="AD153" s="210" t="str">
        <f>IFERROR((VLOOKUP(AC153,#REF!,2,FALSE)),"")</f>
        <v/>
      </c>
      <c r="AE153" s="184" t="str">
        <f t="shared" si="67"/>
        <v/>
      </c>
      <c r="AF153" s="184">
        <f t="shared" si="77"/>
        <v>0</v>
      </c>
      <c r="AG153" s="209" t="e">
        <f>+MID(#REF!,10,1)</f>
        <v>#REF!</v>
      </c>
      <c r="AH153" s="209" t="str">
        <f>IFERROR((VLOOKUP(AG153,#REF!,2,FALSE)),"")</f>
        <v/>
      </c>
      <c r="AI153" s="176" t="str">
        <f t="shared" si="68"/>
        <v/>
      </c>
      <c r="AJ153" s="176">
        <f t="shared" si="78"/>
        <v>0</v>
      </c>
    </row>
    <row r="154" spans="1:36" ht="13.5" customHeight="1">
      <c r="A154" s="209" t="e">
        <f>+MID(#REF!,11,1)</f>
        <v>#REF!</v>
      </c>
      <c r="B154" s="209" t="str">
        <f>IFERROR((VLOOKUP(A154,#REF!,2,FALSE)),"")</f>
        <v/>
      </c>
      <c r="C154" s="176" t="str">
        <f t="shared" si="69"/>
        <v/>
      </c>
      <c r="D154" s="176">
        <f t="shared" si="70"/>
        <v>0</v>
      </c>
      <c r="E154" s="210" t="e">
        <f>+MID(#REF!,11,1)</f>
        <v>#REF!</v>
      </c>
      <c r="F154" s="210" t="str">
        <f>IFERROR((VLOOKUP(E154,#REF!,2,FALSE)),"")</f>
        <v/>
      </c>
      <c r="G154" s="184" t="str">
        <f t="shared" si="61"/>
        <v/>
      </c>
      <c r="H154" s="184">
        <f t="shared" si="71"/>
        <v>0</v>
      </c>
      <c r="I154" s="209" t="e">
        <f>+MID(#REF!,11,1)</f>
        <v>#REF!</v>
      </c>
      <c r="J154" s="209" t="str">
        <f>IFERROR((VLOOKUP(I154,#REF!,2,FALSE)),"")</f>
        <v/>
      </c>
      <c r="K154" s="176" t="str">
        <f t="shared" si="62"/>
        <v/>
      </c>
      <c r="L154" s="176">
        <f t="shared" si="72"/>
        <v>0</v>
      </c>
      <c r="M154" s="210" t="e">
        <f>+MID(#REF!,11,1)</f>
        <v>#REF!</v>
      </c>
      <c r="N154" s="210" t="str">
        <f>IFERROR((VLOOKUP(M154,#REF!,2,FALSE)),"")</f>
        <v/>
      </c>
      <c r="O154" s="184" t="str">
        <f t="shared" si="63"/>
        <v/>
      </c>
      <c r="P154" s="184">
        <f t="shared" si="73"/>
        <v>0</v>
      </c>
      <c r="Q154" s="209" t="e">
        <f>+MID(#REF!,11,1)</f>
        <v>#REF!</v>
      </c>
      <c r="R154" s="209" t="str">
        <f>IFERROR((VLOOKUP(Q154,#REF!,2,FALSE)),"")</f>
        <v/>
      </c>
      <c r="S154" s="176" t="str">
        <f t="shared" si="64"/>
        <v/>
      </c>
      <c r="T154" s="176">
        <f t="shared" si="74"/>
        <v>0</v>
      </c>
      <c r="U154" s="210" t="e">
        <f>+MID(#REF!,11,1)</f>
        <v>#REF!</v>
      </c>
      <c r="V154" s="210" t="str">
        <f>IFERROR((VLOOKUP(U154,#REF!,2,FALSE)),"")</f>
        <v/>
      </c>
      <c r="W154" s="184" t="str">
        <f t="shared" si="65"/>
        <v/>
      </c>
      <c r="X154" s="184">
        <f t="shared" si="75"/>
        <v>0</v>
      </c>
      <c r="Y154" s="209" t="e">
        <f>+MID(#REF!,11,1)</f>
        <v>#REF!</v>
      </c>
      <c r="Z154" s="209" t="str">
        <f>IFERROR((VLOOKUP(Y154,#REF!,2,FALSE)),"")</f>
        <v/>
      </c>
      <c r="AA154" s="176" t="str">
        <f t="shared" si="66"/>
        <v/>
      </c>
      <c r="AB154" s="176">
        <f t="shared" si="76"/>
        <v>0</v>
      </c>
      <c r="AC154" s="210" t="e">
        <f>+MID(#REF!,11,1)</f>
        <v>#REF!</v>
      </c>
      <c r="AD154" s="210" t="str">
        <f>IFERROR((VLOOKUP(AC154,#REF!,2,FALSE)),"")</f>
        <v/>
      </c>
      <c r="AE154" s="184" t="str">
        <f t="shared" si="67"/>
        <v/>
      </c>
      <c r="AF154" s="184">
        <f t="shared" si="77"/>
        <v>0</v>
      </c>
      <c r="AG154" s="209" t="e">
        <f>+MID(#REF!,11,1)</f>
        <v>#REF!</v>
      </c>
      <c r="AH154" s="209" t="str">
        <f>IFERROR((VLOOKUP(AG154,#REF!,2,FALSE)),"")</f>
        <v/>
      </c>
      <c r="AI154" s="176" t="str">
        <f t="shared" si="68"/>
        <v/>
      </c>
      <c r="AJ154" s="176">
        <f t="shared" si="78"/>
        <v>0</v>
      </c>
    </row>
    <row r="155" spans="1:36" ht="13.5" customHeight="1">
      <c r="A155" s="209" t="e">
        <f>+MID(#REF!,12,1)</f>
        <v>#REF!</v>
      </c>
      <c r="B155" s="209" t="str">
        <f>IFERROR((VLOOKUP(A155,#REF!,2,FALSE)),"")</f>
        <v/>
      </c>
      <c r="C155" s="176" t="str">
        <f t="shared" si="69"/>
        <v/>
      </c>
      <c r="D155" s="176">
        <f t="shared" si="70"/>
        <v>0</v>
      </c>
      <c r="E155" s="210" t="e">
        <f>+MID(#REF!,12,1)</f>
        <v>#REF!</v>
      </c>
      <c r="F155" s="210" t="str">
        <f>IFERROR((VLOOKUP(E155,#REF!,2,FALSE)),"")</f>
        <v/>
      </c>
      <c r="G155" s="184" t="str">
        <f t="shared" si="61"/>
        <v/>
      </c>
      <c r="H155" s="184">
        <f t="shared" si="71"/>
        <v>0</v>
      </c>
      <c r="I155" s="209" t="e">
        <f>+MID(#REF!,12,1)</f>
        <v>#REF!</v>
      </c>
      <c r="J155" s="209" t="str">
        <f>IFERROR((VLOOKUP(I155,#REF!,2,FALSE)),"")</f>
        <v/>
      </c>
      <c r="K155" s="176" t="str">
        <f t="shared" si="62"/>
        <v/>
      </c>
      <c r="L155" s="176">
        <f t="shared" si="72"/>
        <v>0</v>
      </c>
      <c r="M155" s="210" t="e">
        <f>+MID(#REF!,12,1)</f>
        <v>#REF!</v>
      </c>
      <c r="N155" s="210" t="str">
        <f>IFERROR((VLOOKUP(M155,#REF!,2,FALSE)),"")</f>
        <v/>
      </c>
      <c r="O155" s="184" t="str">
        <f t="shared" si="63"/>
        <v/>
      </c>
      <c r="P155" s="184">
        <f t="shared" si="73"/>
        <v>0</v>
      </c>
      <c r="Q155" s="209" t="e">
        <f>+MID(#REF!,12,1)</f>
        <v>#REF!</v>
      </c>
      <c r="R155" s="209" t="str">
        <f>IFERROR((VLOOKUP(Q155,#REF!,2,FALSE)),"")</f>
        <v/>
      </c>
      <c r="S155" s="176" t="str">
        <f t="shared" si="64"/>
        <v/>
      </c>
      <c r="T155" s="176">
        <f t="shared" si="74"/>
        <v>0</v>
      </c>
      <c r="U155" s="210" t="e">
        <f>+MID(#REF!,12,1)</f>
        <v>#REF!</v>
      </c>
      <c r="V155" s="210" t="str">
        <f>IFERROR((VLOOKUP(U155,#REF!,2,FALSE)),"")</f>
        <v/>
      </c>
      <c r="W155" s="184" t="str">
        <f t="shared" si="65"/>
        <v/>
      </c>
      <c r="X155" s="184">
        <f t="shared" si="75"/>
        <v>0</v>
      </c>
      <c r="Y155" s="209" t="e">
        <f>+MID(#REF!,12,1)</f>
        <v>#REF!</v>
      </c>
      <c r="Z155" s="209" t="str">
        <f>IFERROR((VLOOKUP(Y155,#REF!,2,FALSE)),"")</f>
        <v/>
      </c>
      <c r="AA155" s="176" t="str">
        <f t="shared" si="66"/>
        <v/>
      </c>
      <c r="AB155" s="176">
        <f t="shared" si="76"/>
        <v>0</v>
      </c>
      <c r="AC155" s="210" t="e">
        <f>+MID(#REF!,12,1)</f>
        <v>#REF!</v>
      </c>
      <c r="AD155" s="210" t="str">
        <f>IFERROR((VLOOKUP(AC155,#REF!,2,FALSE)),"")</f>
        <v/>
      </c>
      <c r="AE155" s="184" t="str">
        <f t="shared" si="67"/>
        <v/>
      </c>
      <c r="AF155" s="184">
        <f t="shared" si="77"/>
        <v>0</v>
      </c>
      <c r="AG155" s="209" t="e">
        <f>+MID(#REF!,12,1)</f>
        <v>#REF!</v>
      </c>
      <c r="AH155" s="209" t="str">
        <f>IFERROR((VLOOKUP(AG155,#REF!,2,FALSE)),"")</f>
        <v/>
      </c>
      <c r="AI155" s="176" t="str">
        <f t="shared" si="68"/>
        <v/>
      </c>
      <c r="AJ155" s="176">
        <f t="shared" si="78"/>
        <v>0</v>
      </c>
    </row>
    <row r="156" spans="1:36" ht="13.5" customHeight="1">
      <c r="A156" s="209" t="e">
        <f>+MID(#REF!,13,1)</f>
        <v>#REF!</v>
      </c>
      <c r="B156" s="209" t="str">
        <f>IFERROR((VLOOKUP(A156,#REF!,2,FALSE)),"")</f>
        <v/>
      </c>
      <c r="C156" s="176" t="str">
        <f t="shared" si="69"/>
        <v/>
      </c>
      <c r="D156" s="176">
        <f t="shared" si="70"/>
        <v>0</v>
      </c>
      <c r="E156" s="210" t="e">
        <f>+MID(#REF!,13,1)</f>
        <v>#REF!</v>
      </c>
      <c r="F156" s="210" t="str">
        <f>IFERROR((VLOOKUP(E156,#REF!,2,FALSE)),"")</f>
        <v/>
      </c>
      <c r="G156" s="184" t="str">
        <f t="shared" si="61"/>
        <v/>
      </c>
      <c r="H156" s="184">
        <f t="shared" si="71"/>
        <v>0</v>
      </c>
      <c r="I156" s="209" t="e">
        <f>+MID(#REF!,13,1)</f>
        <v>#REF!</v>
      </c>
      <c r="J156" s="209" t="str">
        <f>IFERROR((VLOOKUP(I156,#REF!,2,FALSE)),"")</f>
        <v/>
      </c>
      <c r="K156" s="176" t="str">
        <f t="shared" si="62"/>
        <v/>
      </c>
      <c r="L156" s="176">
        <f t="shared" si="72"/>
        <v>0</v>
      </c>
      <c r="M156" s="210" t="e">
        <f>+MID(#REF!,13,1)</f>
        <v>#REF!</v>
      </c>
      <c r="N156" s="210" t="str">
        <f>IFERROR((VLOOKUP(M156,#REF!,2,FALSE)),"")</f>
        <v/>
      </c>
      <c r="O156" s="184" t="str">
        <f t="shared" si="63"/>
        <v/>
      </c>
      <c r="P156" s="184">
        <f t="shared" si="73"/>
        <v>0</v>
      </c>
      <c r="Q156" s="209" t="e">
        <f>+MID(#REF!,13,1)</f>
        <v>#REF!</v>
      </c>
      <c r="R156" s="209" t="str">
        <f>IFERROR((VLOOKUP(Q156,#REF!,2,FALSE)),"")</f>
        <v/>
      </c>
      <c r="S156" s="176" t="str">
        <f t="shared" si="64"/>
        <v/>
      </c>
      <c r="T156" s="176">
        <f t="shared" si="74"/>
        <v>0</v>
      </c>
      <c r="U156" s="210" t="e">
        <f>+MID(#REF!,13,1)</f>
        <v>#REF!</v>
      </c>
      <c r="V156" s="210" t="str">
        <f>IFERROR((VLOOKUP(U156,#REF!,2,FALSE)),"")</f>
        <v/>
      </c>
      <c r="W156" s="184" t="str">
        <f t="shared" si="65"/>
        <v/>
      </c>
      <c r="X156" s="184">
        <f t="shared" si="75"/>
        <v>0</v>
      </c>
      <c r="Y156" s="209" t="e">
        <f>+MID(#REF!,13,1)</f>
        <v>#REF!</v>
      </c>
      <c r="Z156" s="209" t="str">
        <f>IFERROR((VLOOKUP(Y156,#REF!,2,FALSE)),"")</f>
        <v/>
      </c>
      <c r="AA156" s="176" t="str">
        <f t="shared" si="66"/>
        <v/>
      </c>
      <c r="AB156" s="176">
        <f t="shared" si="76"/>
        <v>0</v>
      </c>
      <c r="AC156" s="210" t="e">
        <f>+MID(#REF!,13,1)</f>
        <v>#REF!</v>
      </c>
      <c r="AD156" s="210" t="str">
        <f>IFERROR((VLOOKUP(AC156,#REF!,2,FALSE)),"")</f>
        <v/>
      </c>
      <c r="AE156" s="184" t="str">
        <f t="shared" si="67"/>
        <v/>
      </c>
      <c r="AF156" s="184">
        <f t="shared" si="77"/>
        <v>0</v>
      </c>
      <c r="AG156" s="209" t="e">
        <f>+MID(#REF!,13,1)</f>
        <v>#REF!</v>
      </c>
      <c r="AH156" s="209" t="str">
        <f>IFERROR((VLOOKUP(AG156,#REF!,2,FALSE)),"")</f>
        <v/>
      </c>
      <c r="AI156" s="176" t="str">
        <f t="shared" si="68"/>
        <v/>
      </c>
      <c r="AJ156" s="176">
        <f t="shared" si="78"/>
        <v>0</v>
      </c>
    </row>
    <row r="157" spans="1:36" ht="13.5" customHeight="1">
      <c r="A157" s="209" t="e">
        <f>+MID(#REF!,14,1)</f>
        <v>#REF!</v>
      </c>
      <c r="B157" s="209" t="str">
        <f>IFERROR((VLOOKUP(A157,#REF!,2,FALSE)),"")</f>
        <v/>
      </c>
      <c r="C157" s="176" t="str">
        <f t="shared" si="69"/>
        <v/>
      </c>
      <c r="D157" s="176">
        <f t="shared" si="70"/>
        <v>0</v>
      </c>
      <c r="E157" s="210" t="e">
        <f>+MID(#REF!,14,1)</f>
        <v>#REF!</v>
      </c>
      <c r="F157" s="210" t="str">
        <f>IFERROR((VLOOKUP(E157,#REF!,2,FALSE)),"")</f>
        <v/>
      </c>
      <c r="G157" s="184" t="str">
        <f t="shared" si="61"/>
        <v/>
      </c>
      <c r="H157" s="184">
        <f t="shared" si="71"/>
        <v>0</v>
      </c>
      <c r="I157" s="209" t="e">
        <f>+MID(#REF!,14,1)</f>
        <v>#REF!</v>
      </c>
      <c r="J157" s="209" t="str">
        <f>IFERROR((VLOOKUP(I157,#REF!,2,FALSE)),"")</f>
        <v/>
      </c>
      <c r="K157" s="176" t="str">
        <f t="shared" si="62"/>
        <v/>
      </c>
      <c r="L157" s="176">
        <f t="shared" si="72"/>
        <v>0</v>
      </c>
      <c r="M157" s="210" t="e">
        <f>+MID(#REF!,14,1)</f>
        <v>#REF!</v>
      </c>
      <c r="N157" s="210" t="str">
        <f>IFERROR((VLOOKUP(M157,#REF!,2,FALSE)),"")</f>
        <v/>
      </c>
      <c r="O157" s="184" t="str">
        <f t="shared" si="63"/>
        <v/>
      </c>
      <c r="P157" s="184">
        <f t="shared" si="73"/>
        <v>0</v>
      </c>
      <c r="Q157" s="209" t="e">
        <f>+MID(#REF!,14,1)</f>
        <v>#REF!</v>
      </c>
      <c r="R157" s="209" t="str">
        <f>IFERROR((VLOOKUP(Q157,#REF!,2,FALSE)),"")</f>
        <v/>
      </c>
      <c r="S157" s="176" t="str">
        <f t="shared" si="64"/>
        <v/>
      </c>
      <c r="T157" s="176">
        <f t="shared" si="74"/>
        <v>0</v>
      </c>
      <c r="U157" s="210" t="e">
        <f>+MID(#REF!,14,1)</f>
        <v>#REF!</v>
      </c>
      <c r="V157" s="210" t="str">
        <f>IFERROR((VLOOKUP(U157,#REF!,2,FALSE)),"")</f>
        <v/>
      </c>
      <c r="W157" s="184" t="str">
        <f t="shared" si="65"/>
        <v/>
      </c>
      <c r="X157" s="184">
        <f t="shared" si="75"/>
        <v>0</v>
      </c>
      <c r="Y157" s="209" t="e">
        <f>+MID(#REF!,14,1)</f>
        <v>#REF!</v>
      </c>
      <c r="Z157" s="209" t="str">
        <f>IFERROR((VLOOKUP(Y157,#REF!,2,FALSE)),"")</f>
        <v/>
      </c>
      <c r="AA157" s="176" t="str">
        <f t="shared" si="66"/>
        <v/>
      </c>
      <c r="AB157" s="176">
        <f t="shared" si="76"/>
        <v>0</v>
      </c>
      <c r="AC157" s="210" t="e">
        <f>+MID(#REF!,14,1)</f>
        <v>#REF!</v>
      </c>
      <c r="AD157" s="210" t="str">
        <f>IFERROR((VLOOKUP(AC157,#REF!,2,FALSE)),"")</f>
        <v/>
      </c>
      <c r="AE157" s="184" t="str">
        <f t="shared" si="67"/>
        <v/>
      </c>
      <c r="AF157" s="184">
        <f t="shared" si="77"/>
        <v>0</v>
      </c>
      <c r="AG157" s="209" t="e">
        <f>+MID(#REF!,14,1)</f>
        <v>#REF!</v>
      </c>
      <c r="AH157" s="209" t="str">
        <f>IFERROR((VLOOKUP(AG157,#REF!,2,FALSE)),"")</f>
        <v/>
      </c>
      <c r="AI157" s="176" t="str">
        <f t="shared" si="68"/>
        <v/>
      </c>
      <c r="AJ157" s="176">
        <f t="shared" si="78"/>
        <v>0</v>
      </c>
    </row>
    <row r="158" spans="1:36" ht="13.5" customHeight="1">
      <c r="A158" s="209" t="e">
        <f>+MID(#REF!,15,1)</f>
        <v>#REF!</v>
      </c>
      <c r="B158" s="209" t="str">
        <f>IFERROR((VLOOKUP(A158,#REF!,2,FALSE)),"")</f>
        <v/>
      </c>
      <c r="C158" s="176" t="str">
        <f t="shared" si="69"/>
        <v/>
      </c>
      <c r="D158" s="176">
        <f t="shared" si="70"/>
        <v>0</v>
      </c>
      <c r="E158" s="210" t="e">
        <f>+MID(#REF!,15,1)</f>
        <v>#REF!</v>
      </c>
      <c r="F158" s="210" t="str">
        <f>IFERROR((VLOOKUP(E158,#REF!,2,FALSE)),"")</f>
        <v/>
      </c>
      <c r="G158" s="184" t="str">
        <f t="shared" si="61"/>
        <v/>
      </c>
      <c r="H158" s="184">
        <f t="shared" si="71"/>
        <v>0</v>
      </c>
      <c r="I158" s="209" t="e">
        <f>+MID(#REF!,15,1)</f>
        <v>#REF!</v>
      </c>
      <c r="J158" s="209" t="str">
        <f>IFERROR((VLOOKUP(I158,#REF!,2,FALSE)),"")</f>
        <v/>
      </c>
      <c r="K158" s="176" t="str">
        <f t="shared" si="62"/>
        <v/>
      </c>
      <c r="L158" s="176">
        <f t="shared" si="72"/>
        <v>0</v>
      </c>
      <c r="M158" s="210" t="e">
        <f>+MID(#REF!,15,1)</f>
        <v>#REF!</v>
      </c>
      <c r="N158" s="210" t="str">
        <f>IFERROR((VLOOKUP(M158,#REF!,2,FALSE)),"")</f>
        <v/>
      </c>
      <c r="O158" s="184" t="str">
        <f t="shared" si="63"/>
        <v/>
      </c>
      <c r="P158" s="184">
        <f t="shared" si="73"/>
        <v>0</v>
      </c>
      <c r="Q158" s="209" t="e">
        <f>+MID(#REF!,15,1)</f>
        <v>#REF!</v>
      </c>
      <c r="R158" s="209" t="str">
        <f>IFERROR((VLOOKUP(Q158,#REF!,2,FALSE)),"")</f>
        <v/>
      </c>
      <c r="S158" s="176" t="str">
        <f t="shared" si="64"/>
        <v/>
      </c>
      <c r="T158" s="176">
        <f t="shared" si="74"/>
        <v>0</v>
      </c>
      <c r="U158" s="210" t="e">
        <f>+MID(#REF!,15,1)</f>
        <v>#REF!</v>
      </c>
      <c r="V158" s="210" t="str">
        <f>IFERROR((VLOOKUP(U158,#REF!,2,FALSE)),"")</f>
        <v/>
      </c>
      <c r="W158" s="184" t="str">
        <f t="shared" si="65"/>
        <v/>
      </c>
      <c r="X158" s="184">
        <f t="shared" si="75"/>
        <v>0</v>
      </c>
      <c r="Y158" s="209" t="e">
        <f>+MID(#REF!,15,1)</f>
        <v>#REF!</v>
      </c>
      <c r="Z158" s="209" t="str">
        <f>IFERROR((VLOOKUP(Y158,#REF!,2,FALSE)),"")</f>
        <v/>
      </c>
      <c r="AA158" s="176" t="str">
        <f t="shared" si="66"/>
        <v/>
      </c>
      <c r="AB158" s="176">
        <f t="shared" si="76"/>
        <v>0</v>
      </c>
      <c r="AC158" s="210" t="e">
        <f>+MID(#REF!,15,1)</f>
        <v>#REF!</v>
      </c>
      <c r="AD158" s="210" t="str">
        <f>IFERROR((VLOOKUP(AC158,#REF!,2,FALSE)),"")</f>
        <v/>
      </c>
      <c r="AE158" s="184" t="str">
        <f t="shared" si="67"/>
        <v/>
      </c>
      <c r="AF158" s="184">
        <f t="shared" si="77"/>
        <v>0</v>
      </c>
      <c r="AG158" s="209" t="e">
        <f>+MID(#REF!,15,1)</f>
        <v>#REF!</v>
      </c>
      <c r="AH158" s="209" t="str">
        <f>IFERROR((VLOOKUP(AG158,#REF!,2,FALSE)),"")</f>
        <v/>
      </c>
      <c r="AI158" s="176" t="str">
        <f t="shared" si="68"/>
        <v/>
      </c>
      <c r="AJ158" s="176">
        <f t="shared" si="78"/>
        <v>0</v>
      </c>
    </row>
    <row r="159" spans="1:36" ht="13.5" customHeight="1">
      <c r="A159" s="209" t="e">
        <f>+MID(#REF!,16,1)</f>
        <v>#REF!</v>
      </c>
      <c r="B159" s="209" t="str">
        <f>IFERROR((VLOOKUP(A159,#REF!,2,FALSE)),"")</f>
        <v/>
      </c>
      <c r="C159" s="176" t="str">
        <f t="shared" si="69"/>
        <v/>
      </c>
      <c r="D159" s="176">
        <f t="shared" si="70"/>
        <v>0</v>
      </c>
      <c r="E159" s="210" t="e">
        <f>+MID(#REF!,16,1)</f>
        <v>#REF!</v>
      </c>
      <c r="F159" s="210" t="str">
        <f>IFERROR((VLOOKUP(E159,#REF!,2,FALSE)),"")</f>
        <v/>
      </c>
      <c r="G159" s="184" t="str">
        <f t="shared" si="61"/>
        <v/>
      </c>
      <c r="H159" s="184">
        <f t="shared" si="71"/>
        <v>0</v>
      </c>
      <c r="I159" s="209" t="e">
        <f>+MID(#REF!,16,1)</f>
        <v>#REF!</v>
      </c>
      <c r="J159" s="209" t="str">
        <f>IFERROR((VLOOKUP(I159,#REF!,2,FALSE)),"")</f>
        <v/>
      </c>
      <c r="K159" s="176" t="str">
        <f t="shared" si="62"/>
        <v/>
      </c>
      <c r="L159" s="176">
        <f t="shared" si="72"/>
        <v>0</v>
      </c>
      <c r="M159" s="210" t="e">
        <f>+MID(#REF!,16,1)</f>
        <v>#REF!</v>
      </c>
      <c r="N159" s="210" t="str">
        <f>IFERROR((VLOOKUP(M159,#REF!,2,FALSE)),"")</f>
        <v/>
      </c>
      <c r="O159" s="184" t="str">
        <f t="shared" si="63"/>
        <v/>
      </c>
      <c r="P159" s="184">
        <f t="shared" si="73"/>
        <v>0</v>
      </c>
      <c r="Q159" s="209" t="e">
        <f>+MID(#REF!,16,1)</f>
        <v>#REF!</v>
      </c>
      <c r="R159" s="209" t="str">
        <f>IFERROR((VLOOKUP(Q159,#REF!,2,FALSE)),"")</f>
        <v/>
      </c>
      <c r="S159" s="176" t="str">
        <f t="shared" si="64"/>
        <v/>
      </c>
      <c r="T159" s="176">
        <f t="shared" si="74"/>
        <v>0</v>
      </c>
      <c r="U159" s="210" t="e">
        <f>+MID(#REF!,16,1)</f>
        <v>#REF!</v>
      </c>
      <c r="V159" s="210" t="str">
        <f>IFERROR((VLOOKUP(U159,#REF!,2,FALSE)),"")</f>
        <v/>
      </c>
      <c r="W159" s="184" t="str">
        <f t="shared" si="65"/>
        <v/>
      </c>
      <c r="X159" s="184">
        <f t="shared" si="75"/>
        <v>0</v>
      </c>
      <c r="Y159" s="209" t="e">
        <f>+MID(#REF!,16,1)</f>
        <v>#REF!</v>
      </c>
      <c r="Z159" s="209" t="str">
        <f>IFERROR((VLOOKUP(Y159,#REF!,2,FALSE)),"")</f>
        <v/>
      </c>
      <c r="AA159" s="176" t="str">
        <f t="shared" si="66"/>
        <v/>
      </c>
      <c r="AB159" s="176">
        <f t="shared" si="76"/>
        <v>0</v>
      </c>
      <c r="AC159" s="210" t="e">
        <f>+MID(#REF!,16,1)</f>
        <v>#REF!</v>
      </c>
      <c r="AD159" s="210" t="str">
        <f>IFERROR((VLOOKUP(AC159,#REF!,2,FALSE)),"")</f>
        <v/>
      </c>
      <c r="AE159" s="184" t="str">
        <f t="shared" si="67"/>
        <v/>
      </c>
      <c r="AF159" s="184">
        <f t="shared" si="77"/>
        <v>0</v>
      </c>
      <c r="AG159" s="209" t="e">
        <f>+MID(#REF!,16,1)</f>
        <v>#REF!</v>
      </c>
      <c r="AH159" s="209" t="str">
        <f>IFERROR((VLOOKUP(AG159,#REF!,2,FALSE)),"")</f>
        <v/>
      </c>
      <c r="AI159" s="176" t="str">
        <f t="shared" si="68"/>
        <v/>
      </c>
      <c r="AJ159" s="176">
        <f t="shared" si="78"/>
        <v>0</v>
      </c>
    </row>
    <row r="160" spans="1:36" ht="13.5" customHeight="1">
      <c r="A160" s="209" t="e">
        <f>+MID(#REF!,17,1)</f>
        <v>#REF!</v>
      </c>
      <c r="B160" s="209" t="str">
        <f>IFERROR((VLOOKUP(A160,#REF!,2,FALSE)),"")</f>
        <v/>
      </c>
      <c r="C160" s="176" t="str">
        <f t="shared" si="69"/>
        <v/>
      </c>
      <c r="D160" s="176">
        <f t="shared" si="70"/>
        <v>0</v>
      </c>
      <c r="E160" s="210" t="e">
        <f>+MID(#REF!,17,1)</f>
        <v>#REF!</v>
      </c>
      <c r="F160" s="210" t="str">
        <f>IFERROR((VLOOKUP(E160,#REF!,2,FALSE)),"")</f>
        <v/>
      </c>
      <c r="G160" s="184" t="str">
        <f t="shared" si="61"/>
        <v/>
      </c>
      <c r="H160" s="184">
        <f t="shared" si="71"/>
        <v>0</v>
      </c>
      <c r="I160" s="209" t="e">
        <f>+MID(#REF!,17,1)</f>
        <v>#REF!</v>
      </c>
      <c r="J160" s="209" t="str">
        <f>IFERROR((VLOOKUP(I160,#REF!,2,FALSE)),"")</f>
        <v/>
      </c>
      <c r="K160" s="176" t="str">
        <f t="shared" si="62"/>
        <v/>
      </c>
      <c r="L160" s="176">
        <f t="shared" si="72"/>
        <v>0</v>
      </c>
      <c r="M160" s="210" t="e">
        <f>+MID(#REF!,17,1)</f>
        <v>#REF!</v>
      </c>
      <c r="N160" s="210" t="str">
        <f>IFERROR((VLOOKUP(M160,#REF!,2,FALSE)),"")</f>
        <v/>
      </c>
      <c r="O160" s="184" t="str">
        <f t="shared" si="63"/>
        <v/>
      </c>
      <c r="P160" s="184">
        <f t="shared" si="73"/>
        <v>0</v>
      </c>
      <c r="Q160" s="209" t="e">
        <f>+MID(#REF!,17,1)</f>
        <v>#REF!</v>
      </c>
      <c r="R160" s="209" t="str">
        <f>IFERROR((VLOOKUP(Q160,#REF!,2,FALSE)),"")</f>
        <v/>
      </c>
      <c r="S160" s="176" t="str">
        <f t="shared" si="64"/>
        <v/>
      </c>
      <c r="T160" s="176">
        <f t="shared" si="74"/>
        <v>0</v>
      </c>
      <c r="U160" s="210" t="e">
        <f>+MID(#REF!,17,1)</f>
        <v>#REF!</v>
      </c>
      <c r="V160" s="210" t="str">
        <f>IFERROR((VLOOKUP(U160,#REF!,2,FALSE)),"")</f>
        <v/>
      </c>
      <c r="W160" s="184" t="str">
        <f t="shared" si="65"/>
        <v/>
      </c>
      <c r="X160" s="184">
        <f t="shared" si="75"/>
        <v>0</v>
      </c>
      <c r="Y160" s="209" t="e">
        <f>+MID(#REF!,17,1)</f>
        <v>#REF!</v>
      </c>
      <c r="Z160" s="209" t="str">
        <f>IFERROR((VLOOKUP(Y160,#REF!,2,FALSE)),"")</f>
        <v/>
      </c>
      <c r="AA160" s="176" t="str">
        <f t="shared" si="66"/>
        <v/>
      </c>
      <c r="AB160" s="176">
        <f t="shared" si="76"/>
        <v>0</v>
      </c>
      <c r="AC160" s="210" t="e">
        <f>+MID(#REF!,17,1)</f>
        <v>#REF!</v>
      </c>
      <c r="AD160" s="210" t="str">
        <f>IFERROR((VLOOKUP(AC160,#REF!,2,FALSE)),"")</f>
        <v/>
      </c>
      <c r="AE160" s="184" t="str">
        <f t="shared" si="67"/>
        <v/>
      </c>
      <c r="AF160" s="184">
        <f t="shared" si="77"/>
        <v>0</v>
      </c>
      <c r="AG160" s="209" t="e">
        <f>+MID(#REF!,17,1)</f>
        <v>#REF!</v>
      </c>
      <c r="AH160" s="209" t="str">
        <f>IFERROR((VLOOKUP(AG160,#REF!,2,FALSE)),"")</f>
        <v/>
      </c>
      <c r="AI160" s="176" t="str">
        <f t="shared" si="68"/>
        <v/>
      </c>
      <c r="AJ160" s="176">
        <f t="shared" si="78"/>
        <v>0</v>
      </c>
    </row>
    <row r="161" spans="1:36" ht="13.5" customHeight="1">
      <c r="A161" s="209" t="e">
        <f>+MID(#REF!,18,1)</f>
        <v>#REF!</v>
      </c>
      <c r="B161" s="209" t="str">
        <f>IFERROR((VLOOKUP(A161,#REF!,2,FALSE)),"")</f>
        <v/>
      </c>
      <c r="C161" s="176" t="str">
        <f t="shared" si="69"/>
        <v/>
      </c>
      <c r="D161" s="176">
        <f t="shared" si="70"/>
        <v>0</v>
      </c>
      <c r="E161" s="210" t="e">
        <f>+MID(#REF!,18,1)</f>
        <v>#REF!</v>
      </c>
      <c r="F161" s="210" t="str">
        <f>IFERROR((VLOOKUP(E161,#REF!,2,FALSE)),"")</f>
        <v/>
      </c>
      <c r="G161" s="184" t="str">
        <f t="shared" si="61"/>
        <v/>
      </c>
      <c r="H161" s="184">
        <f t="shared" si="71"/>
        <v>0</v>
      </c>
      <c r="I161" s="209" t="e">
        <f>+MID(#REF!,18,1)</f>
        <v>#REF!</v>
      </c>
      <c r="J161" s="209" t="str">
        <f>IFERROR((VLOOKUP(I161,#REF!,2,FALSE)),"")</f>
        <v/>
      </c>
      <c r="K161" s="176" t="str">
        <f t="shared" si="62"/>
        <v/>
      </c>
      <c r="L161" s="176">
        <f t="shared" si="72"/>
        <v>0</v>
      </c>
      <c r="M161" s="210" t="e">
        <f>+MID(#REF!,18,1)</f>
        <v>#REF!</v>
      </c>
      <c r="N161" s="210" t="str">
        <f>IFERROR((VLOOKUP(M161,#REF!,2,FALSE)),"")</f>
        <v/>
      </c>
      <c r="O161" s="184" t="str">
        <f t="shared" si="63"/>
        <v/>
      </c>
      <c r="P161" s="184">
        <f t="shared" si="73"/>
        <v>0</v>
      </c>
      <c r="Q161" s="209" t="e">
        <f>+MID(#REF!,18,1)</f>
        <v>#REF!</v>
      </c>
      <c r="R161" s="209" t="str">
        <f>IFERROR((VLOOKUP(Q161,#REF!,2,FALSE)),"")</f>
        <v/>
      </c>
      <c r="S161" s="176" t="str">
        <f t="shared" si="64"/>
        <v/>
      </c>
      <c r="T161" s="176">
        <f t="shared" si="74"/>
        <v>0</v>
      </c>
      <c r="U161" s="210" t="e">
        <f>+MID(#REF!,18,1)</f>
        <v>#REF!</v>
      </c>
      <c r="V161" s="210" t="str">
        <f>IFERROR((VLOOKUP(U161,#REF!,2,FALSE)),"")</f>
        <v/>
      </c>
      <c r="W161" s="184" t="str">
        <f t="shared" si="65"/>
        <v/>
      </c>
      <c r="X161" s="184">
        <f t="shared" si="75"/>
        <v>0</v>
      </c>
      <c r="Y161" s="209" t="e">
        <f>+MID(#REF!,18,1)</f>
        <v>#REF!</v>
      </c>
      <c r="Z161" s="209" t="str">
        <f>IFERROR((VLOOKUP(Y161,#REF!,2,FALSE)),"")</f>
        <v/>
      </c>
      <c r="AA161" s="176" t="str">
        <f t="shared" si="66"/>
        <v/>
      </c>
      <c r="AB161" s="176">
        <f t="shared" si="76"/>
        <v>0</v>
      </c>
      <c r="AC161" s="210" t="e">
        <f>+MID(#REF!,18,1)</f>
        <v>#REF!</v>
      </c>
      <c r="AD161" s="210" t="str">
        <f>IFERROR((VLOOKUP(AC161,#REF!,2,FALSE)),"")</f>
        <v/>
      </c>
      <c r="AE161" s="184" t="str">
        <f t="shared" si="67"/>
        <v/>
      </c>
      <c r="AF161" s="184">
        <f t="shared" si="77"/>
        <v>0</v>
      </c>
      <c r="AG161" s="209" t="e">
        <f>+MID(#REF!,18,1)</f>
        <v>#REF!</v>
      </c>
      <c r="AH161" s="209" t="str">
        <f>IFERROR((VLOOKUP(AG161,#REF!,2,FALSE)),"")</f>
        <v/>
      </c>
      <c r="AI161" s="176" t="str">
        <f t="shared" si="68"/>
        <v/>
      </c>
      <c r="AJ161" s="176">
        <f t="shared" si="78"/>
        <v>0</v>
      </c>
    </row>
    <row r="162" spans="1:36" ht="13.5" customHeight="1">
      <c r="A162" s="209" t="e">
        <f>+MID(#REF!,19,1)</f>
        <v>#REF!</v>
      </c>
      <c r="B162" s="209" t="str">
        <f>IFERROR((VLOOKUP(A162,#REF!,2,FALSE)),"")</f>
        <v/>
      </c>
      <c r="C162" s="176" t="str">
        <f t="shared" si="69"/>
        <v/>
      </c>
      <c r="D162" s="176">
        <f t="shared" si="70"/>
        <v>0</v>
      </c>
      <c r="E162" s="210" t="e">
        <f>+MID(#REF!,19,1)</f>
        <v>#REF!</v>
      </c>
      <c r="F162" s="210" t="str">
        <f>IFERROR((VLOOKUP(E162,#REF!,2,FALSE)),"")</f>
        <v/>
      </c>
      <c r="G162" s="184" t="str">
        <f t="shared" si="61"/>
        <v/>
      </c>
      <c r="H162" s="184">
        <f t="shared" si="71"/>
        <v>0</v>
      </c>
      <c r="I162" s="209" t="e">
        <f>+MID(#REF!,19,1)</f>
        <v>#REF!</v>
      </c>
      <c r="J162" s="209" t="str">
        <f>IFERROR((VLOOKUP(I162,#REF!,2,FALSE)),"")</f>
        <v/>
      </c>
      <c r="K162" s="176" t="str">
        <f t="shared" si="62"/>
        <v/>
      </c>
      <c r="L162" s="176">
        <f t="shared" si="72"/>
        <v>0</v>
      </c>
      <c r="M162" s="210" t="e">
        <f>+MID(#REF!,19,1)</f>
        <v>#REF!</v>
      </c>
      <c r="N162" s="210" t="str">
        <f>IFERROR((VLOOKUP(M162,#REF!,2,FALSE)),"")</f>
        <v/>
      </c>
      <c r="O162" s="184" t="str">
        <f t="shared" si="63"/>
        <v/>
      </c>
      <c r="P162" s="184">
        <f t="shared" si="73"/>
        <v>0</v>
      </c>
      <c r="Q162" s="209" t="e">
        <f>+MID(#REF!,19,1)</f>
        <v>#REF!</v>
      </c>
      <c r="R162" s="209" t="str">
        <f>IFERROR((VLOOKUP(Q162,#REF!,2,FALSE)),"")</f>
        <v/>
      </c>
      <c r="S162" s="176" t="str">
        <f t="shared" si="64"/>
        <v/>
      </c>
      <c r="T162" s="176">
        <f t="shared" si="74"/>
        <v>0</v>
      </c>
      <c r="U162" s="210" t="e">
        <f>+MID(#REF!,19,1)</f>
        <v>#REF!</v>
      </c>
      <c r="V162" s="210" t="str">
        <f>IFERROR((VLOOKUP(U162,#REF!,2,FALSE)),"")</f>
        <v/>
      </c>
      <c r="W162" s="184" t="str">
        <f t="shared" si="65"/>
        <v/>
      </c>
      <c r="X162" s="184">
        <f t="shared" si="75"/>
        <v>0</v>
      </c>
      <c r="Y162" s="209" t="e">
        <f>+MID(#REF!,19,1)</f>
        <v>#REF!</v>
      </c>
      <c r="Z162" s="209" t="str">
        <f>IFERROR((VLOOKUP(Y162,#REF!,2,FALSE)),"")</f>
        <v/>
      </c>
      <c r="AA162" s="176" t="str">
        <f t="shared" si="66"/>
        <v/>
      </c>
      <c r="AB162" s="176">
        <f t="shared" si="76"/>
        <v>0</v>
      </c>
      <c r="AC162" s="210" t="e">
        <f>+MID(#REF!,19,1)</f>
        <v>#REF!</v>
      </c>
      <c r="AD162" s="210" t="str">
        <f>IFERROR((VLOOKUP(AC162,#REF!,2,FALSE)),"")</f>
        <v/>
      </c>
      <c r="AE162" s="184" t="str">
        <f t="shared" si="67"/>
        <v/>
      </c>
      <c r="AF162" s="184">
        <f t="shared" si="77"/>
        <v>0</v>
      </c>
      <c r="AG162" s="209" t="e">
        <f>+MID(#REF!,19,1)</f>
        <v>#REF!</v>
      </c>
      <c r="AH162" s="209" t="str">
        <f>IFERROR((VLOOKUP(AG162,#REF!,2,FALSE)),"")</f>
        <v/>
      </c>
      <c r="AI162" s="176" t="str">
        <f t="shared" si="68"/>
        <v/>
      </c>
      <c r="AJ162" s="176">
        <f t="shared" si="78"/>
        <v>0</v>
      </c>
    </row>
    <row r="163" spans="1:36" ht="13.5" customHeight="1">
      <c r="A163" s="209" t="e">
        <f>+MID(#REF!,20,1)</f>
        <v>#REF!</v>
      </c>
      <c r="B163" s="209" t="str">
        <f>IFERROR((VLOOKUP(A163,#REF!,2,FALSE)),"")</f>
        <v/>
      </c>
      <c r="C163" s="176" t="str">
        <f t="shared" si="69"/>
        <v/>
      </c>
      <c r="D163" s="176">
        <f t="shared" si="70"/>
        <v>0</v>
      </c>
      <c r="E163" s="210" t="e">
        <f>+MID(#REF!,20,1)</f>
        <v>#REF!</v>
      </c>
      <c r="F163" s="210" t="str">
        <f>IFERROR((VLOOKUP(E163,#REF!,2,FALSE)),"")</f>
        <v/>
      </c>
      <c r="G163" s="184" t="str">
        <f t="shared" si="61"/>
        <v/>
      </c>
      <c r="H163" s="184">
        <f t="shared" si="71"/>
        <v>0</v>
      </c>
      <c r="I163" s="209" t="e">
        <f>+MID(#REF!,20,1)</f>
        <v>#REF!</v>
      </c>
      <c r="J163" s="209" t="str">
        <f>IFERROR((VLOOKUP(I163,#REF!,2,FALSE)),"")</f>
        <v/>
      </c>
      <c r="K163" s="176" t="str">
        <f t="shared" si="62"/>
        <v/>
      </c>
      <c r="L163" s="176">
        <f t="shared" si="72"/>
        <v>0</v>
      </c>
      <c r="M163" s="210" t="e">
        <f>+MID(#REF!,20,1)</f>
        <v>#REF!</v>
      </c>
      <c r="N163" s="210" t="str">
        <f>IFERROR((VLOOKUP(M163,#REF!,2,FALSE)),"")</f>
        <v/>
      </c>
      <c r="O163" s="184" t="str">
        <f t="shared" si="63"/>
        <v/>
      </c>
      <c r="P163" s="184">
        <f t="shared" si="73"/>
        <v>0</v>
      </c>
      <c r="Q163" s="209" t="e">
        <f>+MID(#REF!,20,1)</f>
        <v>#REF!</v>
      </c>
      <c r="R163" s="209" t="str">
        <f>IFERROR((VLOOKUP(Q163,#REF!,2,FALSE)),"")</f>
        <v/>
      </c>
      <c r="S163" s="176" t="str">
        <f t="shared" si="64"/>
        <v/>
      </c>
      <c r="T163" s="176">
        <f t="shared" si="74"/>
        <v>0</v>
      </c>
      <c r="U163" s="210" t="e">
        <f>+MID(#REF!,20,1)</f>
        <v>#REF!</v>
      </c>
      <c r="V163" s="210" t="str">
        <f>IFERROR((VLOOKUP(U163,#REF!,2,FALSE)),"")</f>
        <v/>
      </c>
      <c r="W163" s="184" t="str">
        <f t="shared" si="65"/>
        <v/>
      </c>
      <c r="X163" s="184">
        <f t="shared" si="75"/>
        <v>0</v>
      </c>
      <c r="Y163" s="209" t="e">
        <f>+MID(#REF!,20,1)</f>
        <v>#REF!</v>
      </c>
      <c r="Z163" s="209" t="str">
        <f>IFERROR((VLOOKUP(Y163,#REF!,2,FALSE)),"")</f>
        <v/>
      </c>
      <c r="AA163" s="176" t="str">
        <f t="shared" si="66"/>
        <v/>
      </c>
      <c r="AB163" s="176">
        <f t="shared" si="76"/>
        <v>0</v>
      </c>
      <c r="AC163" s="210" t="e">
        <f>+MID(#REF!,20,1)</f>
        <v>#REF!</v>
      </c>
      <c r="AD163" s="210" t="str">
        <f>IFERROR((VLOOKUP(AC163,#REF!,2,FALSE)),"")</f>
        <v/>
      </c>
      <c r="AE163" s="184" t="str">
        <f t="shared" si="67"/>
        <v/>
      </c>
      <c r="AF163" s="184">
        <f t="shared" si="77"/>
        <v>0</v>
      </c>
      <c r="AG163" s="209" t="e">
        <f>+MID(#REF!,20,1)</f>
        <v>#REF!</v>
      </c>
      <c r="AH163" s="209" t="str">
        <f>IFERROR((VLOOKUP(AG163,#REF!,2,FALSE)),"")</f>
        <v/>
      </c>
      <c r="AI163" s="176" t="str">
        <f t="shared" si="68"/>
        <v/>
      </c>
      <c r="AJ163" s="176">
        <f t="shared" si="78"/>
        <v>0</v>
      </c>
    </row>
    <row r="164" spans="1:36" ht="13.5" customHeight="1">
      <c r="A164" s="209" t="e">
        <f>+MID(#REF!,21,1)</f>
        <v>#REF!</v>
      </c>
      <c r="B164" s="209" t="str">
        <f>IFERROR((VLOOKUP(A164,#REF!,2,FALSE)),"")</f>
        <v/>
      </c>
      <c r="C164" s="176" t="str">
        <f t="shared" si="69"/>
        <v/>
      </c>
      <c r="D164" s="176">
        <f t="shared" si="70"/>
        <v>0</v>
      </c>
      <c r="E164" s="210" t="e">
        <f>+MID(#REF!,21,1)</f>
        <v>#REF!</v>
      </c>
      <c r="F164" s="210" t="str">
        <f>IFERROR((VLOOKUP(E164,#REF!,2,FALSE)),"")</f>
        <v/>
      </c>
      <c r="G164" s="184" t="str">
        <f t="shared" si="61"/>
        <v/>
      </c>
      <c r="H164" s="184">
        <f t="shared" si="71"/>
        <v>0</v>
      </c>
      <c r="I164" s="209" t="e">
        <f>+MID(#REF!,21,1)</f>
        <v>#REF!</v>
      </c>
      <c r="J164" s="209" t="str">
        <f>IFERROR((VLOOKUP(I164,#REF!,2,FALSE)),"")</f>
        <v/>
      </c>
      <c r="K164" s="176" t="str">
        <f t="shared" si="62"/>
        <v/>
      </c>
      <c r="L164" s="176">
        <f t="shared" si="72"/>
        <v>0</v>
      </c>
      <c r="M164" s="210" t="e">
        <f>+MID(#REF!,21,1)</f>
        <v>#REF!</v>
      </c>
      <c r="N164" s="210" t="str">
        <f>IFERROR((VLOOKUP(M164,#REF!,2,FALSE)),"")</f>
        <v/>
      </c>
      <c r="O164" s="184" t="str">
        <f t="shared" si="63"/>
        <v/>
      </c>
      <c r="P164" s="184">
        <f t="shared" si="73"/>
        <v>0</v>
      </c>
      <c r="Q164" s="209" t="e">
        <f>+MID(#REF!,21,1)</f>
        <v>#REF!</v>
      </c>
      <c r="R164" s="209" t="str">
        <f>IFERROR((VLOOKUP(Q164,#REF!,2,FALSE)),"")</f>
        <v/>
      </c>
      <c r="S164" s="176" t="str">
        <f t="shared" si="64"/>
        <v/>
      </c>
      <c r="T164" s="176">
        <f t="shared" si="74"/>
        <v>0</v>
      </c>
      <c r="U164" s="210" t="e">
        <f>+MID(#REF!,21,1)</f>
        <v>#REF!</v>
      </c>
      <c r="V164" s="210" t="str">
        <f>IFERROR((VLOOKUP(U164,#REF!,2,FALSE)),"")</f>
        <v/>
      </c>
      <c r="W164" s="184" t="str">
        <f t="shared" si="65"/>
        <v/>
      </c>
      <c r="X164" s="184">
        <f t="shared" si="75"/>
        <v>0</v>
      </c>
      <c r="Y164" s="209" t="e">
        <f>+MID(#REF!,21,1)</f>
        <v>#REF!</v>
      </c>
      <c r="Z164" s="209" t="str">
        <f>IFERROR((VLOOKUP(Y164,#REF!,2,FALSE)),"")</f>
        <v/>
      </c>
      <c r="AA164" s="176" t="str">
        <f t="shared" si="66"/>
        <v/>
      </c>
      <c r="AB164" s="176">
        <f t="shared" si="76"/>
        <v>0</v>
      </c>
      <c r="AC164" s="210" t="e">
        <f>+MID(#REF!,21,1)</f>
        <v>#REF!</v>
      </c>
      <c r="AD164" s="210" t="str">
        <f>IFERROR((VLOOKUP(AC164,#REF!,2,FALSE)),"")</f>
        <v/>
      </c>
      <c r="AE164" s="184" t="str">
        <f t="shared" si="67"/>
        <v/>
      </c>
      <c r="AF164" s="184">
        <f t="shared" si="77"/>
        <v>0</v>
      </c>
      <c r="AG164" s="209" t="e">
        <f>+MID(#REF!,21,1)</f>
        <v>#REF!</v>
      </c>
      <c r="AH164" s="209" t="str">
        <f>IFERROR((VLOOKUP(AG164,#REF!,2,FALSE)),"")</f>
        <v/>
      </c>
      <c r="AI164" s="176" t="str">
        <f t="shared" si="68"/>
        <v/>
      </c>
      <c r="AJ164" s="176">
        <f t="shared" si="78"/>
        <v>0</v>
      </c>
    </row>
    <row r="165" spans="1:36" ht="13.5" customHeight="1">
      <c r="A165" s="209" t="e">
        <f>+MID(#REF!,22,1)</f>
        <v>#REF!</v>
      </c>
      <c r="B165" s="209" t="str">
        <f>IFERROR((VLOOKUP(A165,#REF!,2,FALSE)),"")</f>
        <v/>
      </c>
      <c r="C165" s="176" t="str">
        <f t="shared" si="69"/>
        <v/>
      </c>
      <c r="D165" s="176">
        <f t="shared" si="70"/>
        <v>0</v>
      </c>
      <c r="E165" s="210" t="e">
        <f>+MID(#REF!,22,1)</f>
        <v>#REF!</v>
      </c>
      <c r="F165" s="210" t="str">
        <f>IFERROR((VLOOKUP(E165,#REF!,2,FALSE)),"")</f>
        <v/>
      </c>
      <c r="G165" s="184" t="str">
        <f t="shared" si="61"/>
        <v/>
      </c>
      <c r="H165" s="184">
        <f t="shared" si="71"/>
        <v>0</v>
      </c>
      <c r="I165" s="209" t="e">
        <f>+MID(#REF!,22,1)</f>
        <v>#REF!</v>
      </c>
      <c r="J165" s="209" t="str">
        <f>IFERROR((VLOOKUP(I165,#REF!,2,FALSE)),"")</f>
        <v/>
      </c>
      <c r="K165" s="176" t="str">
        <f t="shared" si="62"/>
        <v/>
      </c>
      <c r="L165" s="176">
        <f t="shared" si="72"/>
        <v>0</v>
      </c>
      <c r="M165" s="210" t="e">
        <f>+MID(#REF!,22,1)</f>
        <v>#REF!</v>
      </c>
      <c r="N165" s="210" t="str">
        <f>IFERROR((VLOOKUP(M165,#REF!,2,FALSE)),"")</f>
        <v/>
      </c>
      <c r="O165" s="184" t="str">
        <f t="shared" si="63"/>
        <v/>
      </c>
      <c r="P165" s="184">
        <f t="shared" si="73"/>
        <v>0</v>
      </c>
      <c r="Q165" s="209" t="e">
        <f>+MID(#REF!,22,1)</f>
        <v>#REF!</v>
      </c>
      <c r="R165" s="209" t="str">
        <f>IFERROR((VLOOKUP(Q165,#REF!,2,FALSE)),"")</f>
        <v/>
      </c>
      <c r="S165" s="176" t="str">
        <f t="shared" si="64"/>
        <v/>
      </c>
      <c r="T165" s="176">
        <f t="shared" si="74"/>
        <v>0</v>
      </c>
      <c r="U165" s="210" t="e">
        <f>+MID(#REF!,22,1)</f>
        <v>#REF!</v>
      </c>
      <c r="V165" s="210" t="str">
        <f>IFERROR((VLOOKUP(U165,#REF!,2,FALSE)),"")</f>
        <v/>
      </c>
      <c r="W165" s="184" t="str">
        <f t="shared" si="65"/>
        <v/>
      </c>
      <c r="X165" s="184">
        <f t="shared" si="75"/>
        <v>0</v>
      </c>
      <c r="Y165" s="209" t="e">
        <f>+MID(#REF!,22,1)</f>
        <v>#REF!</v>
      </c>
      <c r="Z165" s="209" t="str">
        <f>IFERROR((VLOOKUP(Y165,#REF!,2,FALSE)),"")</f>
        <v/>
      </c>
      <c r="AA165" s="176" t="str">
        <f t="shared" si="66"/>
        <v/>
      </c>
      <c r="AB165" s="176">
        <f t="shared" si="76"/>
        <v>0</v>
      </c>
      <c r="AC165" s="210" t="e">
        <f>+MID(#REF!,22,1)</f>
        <v>#REF!</v>
      </c>
      <c r="AD165" s="210" t="str">
        <f>IFERROR((VLOOKUP(AC165,#REF!,2,FALSE)),"")</f>
        <v/>
      </c>
      <c r="AE165" s="184" t="str">
        <f t="shared" si="67"/>
        <v/>
      </c>
      <c r="AF165" s="184">
        <f t="shared" si="77"/>
        <v>0</v>
      </c>
      <c r="AG165" s="209" t="e">
        <f>+MID(#REF!,22,1)</f>
        <v>#REF!</v>
      </c>
      <c r="AH165" s="209" t="str">
        <f>IFERROR((VLOOKUP(AG165,#REF!,2,FALSE)),"")</f>
        <v/>
      </c>
      <c r="AI165" s="176" t="str">
        <f t="shared" si="68"/>
        <v/>
      </c>
      <c r="AJ165" s="176">
        <f t="shared" si="78"/>
        <v>0</v>
      </c>
    </row>
    <row r="166" spans="1:36" ht="13.5" customHeight="1">
      <c r="A166" s="209" t="e">
        <f>+MID(#REF!,23,1)</f>
        <v>#REF!</v>
      </c>
      <c r="B166" s="209" t="str">
        <f>IFERROR((VLOOKUP(A166,#REF!,2,FALSE)),"")</f>
        <v/>
      </c>
      <c r="C166" s="176" t="str">
        <f t="shared" si="69"/>
        <v/>
      </c>
      <c r="D166" s="176">
        <f t="shared" si="70"/>
        <v>0</v>
      </c>
      <c r="E166" s="210" t="e">
        <f>+MID(#REF!,23,1)</f>
        <v>#REF!</v>
      </c>
      <c r="F166" s="210" t="str">
        <f>IFERROR((VLOOKUP(E166,#REF!,2,FALSE)),"")</f>
        <v/>
      </c>
      <c r="G166" s="184" t="str">
        <f t="shared" si="61"/>
        <v/>
      </c>
      <c r="H166" s="184">
        <f t="shared" si="71"/>
        <v>0</v>
      </c>
      <c r="I166" s="209" t="e">
        <f>+MID(#REF!,23,1)</f>
        <v>#REF!</v>
      </c>
      <c r="J166" s="209" t="str">
        <f>IFERROR((VLOOKUP(I166,#REF!,2,FALSE)),"")</f>
        <v/>
      </c>
      <c r="K166" s="176" t="str">
        <f t="shared" si="62"/>
        <v/>
      </c>
      <c r="L166" s="176">
        <f t="shared" si="72"/>
        <v>0</v>
      </c>
      <c r="M166" s="210" t="e">
        <f>+MID(#REF!,23,1)</f>
        <v>#REF!</v>
      </c>
      <c r="N166" s="210" t="str">
        <f>IFERROR((VLOOKUP(M166,#REF!,2,FALSE)),"")</f>
        <v/>
      </c>
      <c r="O166" s="184" t="str">
        <f t="shared" si="63"/>
        <v/>
      </c>
      <c r="P166" s="184">
        <f t="shared" si="73"/>
        <v>0</v>
      </c>
      <c r="Q166" s="209" t="e">
        <f>+MID(#REF!,23,1)</f>
        <v>#REF!</v>
      </c>
      <c r="R166" s="209" t="str">
        <f>IFERROR((VLOOKUP(Q166,#REF!,2,FALSE)),"")</f>
        <v/>
      </c>
      <c r="S166" s="176" t="str">
        <f t="shared" si="64"/>
        <v/>
      </c>
      <c r="T166" s="176">
        <f t="shared" si="74"/>
        <v>0</v>
      </c>
      <c r="U166" s="210" t="e">
        <f>+MID(#REF!,23,1)</f>
        <v>#REF!</v>
      </c>
      <c r="V166" s="210" t="str">
        <f>IFERROR((VLOOKUP(U166,#REF!,2,FALSE)),"")</f>
        <v/>
      </c>
      <c r="W166" s="184" t="str">
        <f t="shared" si="65"/>
        <v/>
      </c>
      <c r="X166" s="184">
        <f t="shared" si="75"/>
        <v>0</v>
      </c>
      <c r="Y166" s="209" t="e">
        <f>+MID(#REF!,23,1)</f>
        <v>#REF!</v>
      </c>
      <c r="Z166" s="209" t="str">
        <f>IFERROR((VLOOKUP(Y166,#REF!,2,FALSE)),"")</f>
        <v/>
      </c>
      <c r="AA166" s="176" t="str">
        <f t="shared" si="66"/>
        <v/>
      </c>
      <c r="AB166" s="176">
        <f t="shared" si="76"/>
        <v>0</v>
      </c>
      <c r="AC166" s="210" t="e">
        <f>+MID(#REF!,23,1)</f>
        <v>#REF!</v>
      </c>
      <c r="AD166" s="210" t="str">
        <f>IFERROR((VLOOKUP(AC166,#REF!,2,FALSE)),"")</f>
        <v/>
      </c>
      <c r="AE166" s="184" t="str">
        <f t="shared" si="67"/>
        <v/>
      </c>
      <c r="AF166" s="184">
        <f t="shared" si="77"/>
        <v>0</v>
      </c>
      <c r="AG166" s="209" t="e">
        <f>+MID(#REF!,23,1)</f>
        <v>#REF!</v>
      </c>
      <c r="AH166" s="209" t="str">
        <f>IFERROR((VLOOKUP(AG166,#REF!,2,FALSE)),"")</f>
        <v/>
      </c>
      <c r="AI166" s="176" t="str">
        <f t="shared" si="68"/>
        <v/>
      </c>
      <c r="AJ166" s="176">
        <f t="shared" si="78"/>
        <v>0</v>
      </c>
    </row>
    <row r="167" spans="1:36" ht="13.5" customHeight="1">
      <c r="A167" s="209" t="e">
        <f>+MID(#REF!,24,1)</f>
        <v>#REF!</v>
      </c>
      <c r="B167" s="209" t="str">
        <f>IFERROR((VLOOKUP(A167,#REF!,2,FALSE)),"")</f>
        <v/>
      </c>
      <c r="C167" s="176" t="str">
        <f t="shared" si="69"/>
        <v/>
      </c>
      <c r="D167" s="176">
        <f t="shared" si="70"/>
        <v>0</v>
      </c>
      <c r="E167" s="210" t="e">
        <f>+MID(#REF!,24,1)</f>
        <v>#REF!</v>
      </c>
      <c r="F167" s="210" t="str">
        <f>IFERROR((VLOOKUP(E167,#REF!,2,FALSE)),"")</f>
        <v/>
      </c>
      <c r="G167" s="184" t="str">
        <f t="shared" si="61"/>
        <v/>
      </c>
      <c r="H167" s="184">
        <f t="shared" si="71"/>
        <v>0</v>
      </c>
      <c r="I167" s="209" t="e">
        <f>+MID(#REF!,24,1)</f>
        <v>#REF!</v>
      </c>
      <c r="J167" s="209" t="str">
        <f>IFERROR((VLOOKUP(I167,#REF!,2,FALSE)),"")</f>
        <v/>
      </c>
      <c r="K167" s="176" t="str">
        <f t="shared" si="62"/>
        <v/>
      </c>
      <c r="L167" s="176">
        <f t="shared" si="72"/>
        <v>0</v>
      </c>
      <c r="M167" s="210" t="e">
        <f>+MID(#REF!,24,1)</f>
        <v>#REF!</v>
      </c>
      <c r="N167" s="210" t="str">
        <f>IFERROR((VLOOKUP(M167,#REF!,2,FALSE)),"")</f>
        <v/>
      </c>
      <c r="O167" s="184" t="str">
        <f t="shared" si="63"/>
        <v/>
      </c>
      <c r="P167" s="184">
        <f t="shared" si="73"/>
        <v>0</v>
      </c>
      <c r="Q167" s="209" t="e">
        <f>+MID(#REF!,24,1)</f>
        <v>#REF!</v>
      </c>
      <c r="R167" s="209" t="str">
        <f>IFERROR((VLOOKUP(Q167,#REF!,2,FALSE)),"")</f>
        <v/>
      </c>
      <c r="S167" s="176" t="str">
        <f t="shared" si="64"/>
        <v/>
      </c>
      <c r="T167" s="176">
        <f t="shared" si="74"/>
        <v>0</v>
      </c>
      <c r="U167" s="210" t="e">
        <f>+MID(#REF!,24,1)</f>
        <v>#REF!</v>
      </c>
      <c r="V167" s="210" t="str">
        <f>IFERROR((VLOOKUP(U167,#REF!,2,FALSE)),"")</f>
        <v/>
      </c>
      <c r="W167" s="184" t="str">
        <f t="shared" si="65"/>
        <v/>
      </c>
      <c r="X167" s="184">
        <f t="shared" si="75"/>
        <v>0</v>
      </c>
      <c r="Y167" s="209" t="e">
        <f>+MID(#REF!,24,1)</f>
        <v>#REF!</v>
      </c>
      <c r="Z167" s="209" t="str">
        <f>IFERROR((VLOOKUP(Y167,#REF!,2,FALSE)),"")</f>
        <v/>
      </c>
      <c r="AA167" s="176" t="str">
        <f t="shared" si="66"/>
        <v/>
      </c>
      <c r="AB167" s="176">
        <f t="shared" si="76"/>
        <v>0</v>
      </c>
      <c r="AC167" s="210" t="e">
        <f>+MID(#REF!,24,1)</f>
        <v>#REF!</v>
      </c>
      <c r="AD167" s="210" t="str">
        <f>IFERROR((VLOOKUP(AC167,#REF!,2,FALSE)),"")</f>
        <v/>
      </c>
      <c r="AE167" s="184" t="str">
        <f t="shared" si="67"/>
        <v/>
      </c>
      <c r="AF167" s="184">
        <f t="shared" si="77"/>
        <v>0</v>
      </c>
      <c r="AG167" s="209" t="e">
        <f>+MID(#REF!,24,1)</f>
        <v>#REF!</v>
      </c>
      <c r="AH167" s="209" t="str">
        <f>IFERROR((VLOOKUP(AG167,#REF!,2,FALSE)),"")</f>
        <v/>
      </c>
      <c r="AI167" s="176" t="str">
        <f t="shared" si="68"/>
        <v/>
      </c>
      <c r="AJ167" s="176">
        <f t="shared" si="78"/>
        <v>0</v>
      </c>
    </row>
    <row r="168" spans="1:36" ht="13.5" customHeight="1">
      <c r="A168" s="209" t="e">
        <f>+MID(#REF!,25,1)</f>
        <v>#REF!</v>
      </c>
      <c r="B168" s="209" t="str">
        <f>IFERROR((VLOOKUP(A168,#REF!,2,FALSE)),"")</f>
        <v/>
      </c>
      <c r="C168" s="176" t="str">
        <f t="shared" si="69"/>
        <v/>
      </c>
      <c r="D168" s="176">
        <f t="shared" si="70"/>
        <v>0</v>
      </c>
      <c r="E168" s="210" t="e">
        <f>+MID(#REF!,25,1)</f>
        <v>#REF!</v>
      </c>
      <c r="F168" s="210" t="str">
        <f>IFERROR((VLOOKUP(E168,#REF!,2,FALSE)),"")</f>
        <v/>
      </c>
      <c r="G168" s="184" t="str">
        <f t="shared" si="61"/>
        <v/>
      </c>
      <c r="H168" s="184">
        <f t="shared" si="71"/>
        <v>0</v>
      </c>
      <c r="I168" s="209" t="e">
        <f>+MID(#REF!,25,1)</f>
        <v>#REF!</v>
      </c>
      <c r="J168" s="209" t="str">
        <f>IFERROR((VLOOKUP(I168,#REF!,2,FALSE)),"")</f>
        <v/>
      </c>
      <c r="K168" s="176" t="str">
        <f t="shared" si="62"/>
        <v/>
      </c>
      <c r="L168" s="176">
        <f t="shared" si="72"/>
        <v>0</v>
      </c>
      <c r="M168" s="210" t="e">
        <f>+MID(#REF!,25,1)</f>
        <v>#REF!</v>
      </c>
      <c r="N168" s="210" t="str">
        <f>IFERROR((VLOOKUP(M168,#REF!,2,FALSE)),"")</f>
        <v/>
      </c>
      <c r="O168" s="184" t="str">
        <f t="shared" si="63"/>
        <v/>
      </c>
      <c r="P168" s="184">
        <f t="shared" si="73"/>
        <v>0</v>
      </c>
      <c r="Q168" s="209" t="e">
        <f>+MID(#REF!,25,1)</f>
        <v>#REF!</v>
      </c>
      <c r="R168" s="209" t="str">
        <f>IFERROR((VLOOKUP(Q168,#REF!,2,FALSE)),"")</f>
        <v/>
      </c>
      <c r="S168" s="176" t="str">
        <f t="shared" si="64"/>
        <v/>
      </c>
      <c r="T168" s="176">
        <f t="shared" si="74"/>
        <v>0</v>
      </c>
      <c r="U168" s="210" t="e">
        <f>+MID(#REF!,25,1)</f>
        <v>#REF!</v>
      </c>
      <c r="V168" s="210" t="str">
        <f>IFERROR((VLOOKUP(U168,#REF!,2,FALSE)),"")</f>
        <v/>
      </c>
      <c r="W168" s="184" t="str">
        <f t="shared" si="65"/>
        <v/>
      </c>
      <c r="X168" s="184">
        <f t="shared" si="75"/>
        <v>0</v>
      </c>
      <c r="Y168" s="209" t="e">
        <f>+MID(#REF!,25,1)</f>
        <v>#REF!</v>
      </c>
      <c r="Z168" s="209" t="str">
        <f>IFERROR((VLOOKUP(Y168,#REF!,2,FALSE)),"")</f>
        <v/>
      </c>
      <c r="AA168" s="176" t="str">
        <f t="shared" si="66"/>
        <v/>
      </c>
      <c r="AB168" s="176">
        <f t="shared" si="76"/>
        <v>0</v>
      </c>
      <c r="AC168" s="210" t="e">
        <f>+MID(#REF!,25,1)</f>
        <v>#REF!</v>
      </c>
      <c r="AD168" s="210" t="str">
        <f>IFERROR((VLOOKUP(AC168,#REF!,2,FALSE)),"")</f>
        <v/>
      </c>
      <c r="AE168" s="184" t="str">
        <f t="shared" si="67"/>
        <v/>
      </c>
      <c r="AF168" s="184">
        <f t="shared" si="77"/>
        <v>0</v>
      </c>
      <c r="AG168" s="209" t="e">
        <f>+MID(#REF!,25,1)</f>
        <v>#REF!</v>
      </c>
      <c r="AH168" s="209" t="str">
        <f>IFERROR((VLOOKUP(AG168,#REF!,2,FALSE)),"")</f>
        <v/>
      </c>
      <c r="AI168" s="176" t="str">
        <f t="shared" si="68"/>
        <v/>
      </c>
      <c r="AJ168" s="176">
        <f t="shared" si="78"/>
        <v>0</v>
      </c>
    </row>
    <row r="169" spans="1:36" ht="13.5" customHeight="1">
      <c r="A169" s="209" t="e">
        <f>+MID(#REF!,26,1)</f>
        <v>#REF!</v>
      </c>
      <c r="B169" s="209" t="str">
        <f>IFERROR((VLOOKUP(A169,#REF!,2,FALSE)),"")</f>
        <v/>
      </c>
      <c r="C169" s="176" t="str">
        <f t="shared" si="69"/>
        <v/>
      </c>
      <c r="D169" s="176">
        <f t="shared" si="70"/>
        <v>0</v>
      </c>
      <c r="E169" s="210" t="e">
        <f>+MID(#REF!,26,1)</f>
        <v>#REF!</v>
      </c>
      <c r="F169" s="210" t="str">
        <f>IFERROR((VLOOKUP(E169,#REF!,2,FALSE)),"")</f>
        <v/>
      </c>
      <c r="G169" s="184" t="str">
        <f t="shared" si="61"/>
        <v/>
      </c>
      <c r="H169" s="184">
        <f t="shared" si="71"/>
        <v>0</v>
      </c>
      <c r="I169" s="209" t="e">
        <f>+MID(#REF!,26,1)</f>
        <v>#REF!</v>
      </c>
      <c r="J169" s="209" t="str">
        <f>IFERROR((VLOOKUP(I169,#REF!,2,FALSE)),"")</f>
        <v/>
      </c>
      <c r="K169" s="176" t="str">
        <f t="shared" si="62"/>
        <v/>
      </c>
      <c r="L169" s="176">
        <f t="shared" si="72"/>
        <v>0</v>
      </c>
      <c r="M169" s="210" t="e">
        <f>+MID(#REF!,26,1)</f>
        <v>#REF!</v>
      </c>
      <c r="N169" s="210" t="str">
        <f>IFERROR((VLOOKUP(M169,#REF!,2,FALSE)),"")</f>
        <v/>
      </c>
      <c r="O169" s="184" t="str">
        <f t="shared" si="63"/>
        <v/>
      </c>
      <c r="P169" s="184">
        <f t="shared" si="73"/>
        <v>0</v>
      </c>
      <c r="Q169" s="209" t="e">
        <f>+MID(#REF!,26,1)</f>
        <v>#REF!</v>
      </c>
      <c r="R169" s="209" t="str">
        <f>IFERROR((VLOOKUP(Q169,#REF!,2,FALSE)),"")</f>
        <v/>
      </c>
      <c r="S169" s="176" t="str">
        <f t="shared" si="64"/>
        <v/>
      </c>
      <c r="T169" s="176">
        <f t="shared" si="74"/>
        <v>0</v>
      </c>
      <c r="U169" s="210" t="e">
        <f>+MID(#REF!,26,1)</f>
        <v>#REF!</v>
      </c>
      <c r="V169" s="210" t="str">
        <f>IFERROR((VLOOKUP(U169,#REF!,2,FALSE)),"")</f>
        <v/>
      </c>
      <c r="W169" s="184" t="str">
        <f t="shared" si="65"/>
        <v/>
      </c>
      <c r="X169" s="184">
        <f t="shared" si="75"/>
        <v>0</v>
      </c>
      <c r="Y169" s="209" t="e">
        <f>+MID(#REF!,26,1)</f>
        <v>#REF!</v>
      </c>
      <c r="Z169" s="209" t="str">
        <f>IFERROR((VLOOKUP(Y169,#REF!,2,FALSE)),"")</f>
        <v/>
      </c>
      <c r="AA169" s="176" t="str">
        <f t="shared" si="66"/>
        <v/>
      </c>
      <c r="AB169" s="176">
        <f t="shared" si="76"/>
        <v>0</v>
      </c>
      <c r="AC169" s="210" t="e">
        <f>+MID(#REF!,26,1)</f>
        <v>#REF!</v>
      </c>
      <c r="AD169" s="210" t="str">
        <f>IFERROR((VLOOKUP(AC169,#REF!,2,FALSE)),"")</f>
        <v/>
      </c>
      <c r="AE169" s="184" t="str">
        <f t="shared" si="67"/>
        <v/>
      </c>
      <c r="AF169" s="184">
        <f t="shared" si="77"/>
        <v>0</v>
      </c>
      <c r="AG169" s="209" t="e">
        <f>+MID(#REF!,26,1)</f>
        <v>#REF!</v>
      </c>
      <c r="AH169" s="209" t="str">
        <f>IFERROR((VLOOKUP(AG169,#REF!,2,FALSE)),"")</f>
        <v/>
      </c>
      <c r="AI169" s="176" t="str">
        <f t="shared" si="68"/>
        <v/>
      </c>
      <c r="AJ169" s="176">
        <f t="shared" si="78"/>
        <v>0</v>
      </c>
    </row>
    <row r="170" spans="1:36" ht="13.5" customHeight="1">
      <c r="A170" s="209" t="e">
        <f>+MID(#REF!,27,1)</f>
        <v>#REF!</v>
      </c>
      <c r="B170" s="209" t="str">
        <f>IFERROR((VLOOKUP(A170,#REF!,2,FALSE)),"")</f>
        <v/>
      </c>
      <c r="C170" s="176" t="str">
        <f t="shared" si="69"/>
        <v/>
      </c>
      <c r="D170" s="176">
        <f t="shared" si="70"/>
        <v>0</v>
      </c>
      <c r="E170" s="210" t="e">
        <f>+MID(#REF!,27,1)</f>
        <v>#REF!</v>
      </c>
      <c r="F170" s="210" t="str">
        <f>IFERROR((VLOOKUP(E170,#REF!,2,FALSE)),"")</f>
        <v/>
      </c>
      <c r="G170" s="184" t="str">
        <f t="shared" si="61"/>
        <v/>
      </c>
      <c r="H170" s="184">
        <f t="shared" si="71"/>
        <v>0</v>
      </c>
      <c r="I170" s="209" t="e">
        <f>+MID(#REF!,27,1)</f>
        <v>#REF!</v>
      </c>
      <c r="J170" s="209" t="str">
        <f>IFERROR((VLOOKUP(I170,#REF!,2,FALSE)),"")</f>
        <v/>
      </c>
      <c r="K170" s="176" t="str">
        <f t="shared" si="62"/>
        <v/>
      </c>
      <c r="L170" s="176">
        <f t="shared" si="72"/>
        <v>0</v>
      </c>
      <c r="M170" s="210" t="e">
        <f>+MID(#REF!,27,1)</f>
        <v>#REF!</v>
      </c>
      <c r="N170" s="210" t="str">
        <f>IFERROR((VLOOKUP(M170,#REF!,2,FALSE)),"")</f>
        <v/>
      </c>
      <c r="O170" s="184" t="str">
        <f t="shared" si="63"/>
        <v/>
      </c>
      <c r="P170" s="184">
        <f t="shared" si="73"/>
        <v>0</v>
      </c>
      <c r="Q170" s="209" t="e">
        <f>+MID(#REF!,27,1)</f>
        <v>#REF!</v>
      </c>
      <c r="R170" s="209" t="str">
        <f>IFERROR((VLOOKUP(Q170,#REF!,2,FALSE)),"")</f>
        <v/>
      </c>
      <c r="S170" s="176" t="str">
        <f t="shared" si="64"/>
        <v/>
      </c>
      <c r="T170" s="176">
        <f t="shared" si="74"/>
        <v>0</v>
      </c>
      <c r="U170" s="210" t="e">
        <f>+MID(#REF!,27,1)</f>
        <v>#REF!</v>
      </c>
      <c r="V170" s="210" t="str">
        <f>IFERROR((VLOOKUP(U170,#REF!,2,FALSE)),"")</f>
        <v/>
      </c>
      <c r="W170" s="184" t="str">
        <f t="shared" si="65"/>
        <v/>
      </c>
      <c r="X170" s="184">
        <f t="shared" si="75"/>
        <v>0</v>
      </c>
      <c r="Y170" s="209" t="e">
        <f>+MID(#REF!,27,1)</f>
        <v>#REF!</v>
      </c>
      <c r="Z170" s="209" t="str">
        <f>IFERROR((VLOOKUP(Y170,#REF!,2,FALSE)),"")</f>
        <v/>
      </c>
      <c r="AA170" s="176" t="str">
        <f t="shared" si="66"/>
        <v/>
      </c>
      <c r="AB170" s="176">
        <f t="shared" si="76"/>
        <v>0</v>
      </c>
      <c r="AC170" s="210" t="e">
        <f>+MID(#REF!,27,1)</f>
        <v>#REF!</v>
      </c>
      <c r="AD170" s="210" t="str">
        <f>IFERROR((VLOOKUP(AC170,#REF!,2,FALSE)),"")</f>
        <v/>
      </c>
      <c r="AE170" s="184" t="str">
        <f t="shared" si="67"/>
        <v/>
      </c>
      <c r="AF170" s="184">
        <f t="shared" si="77"/>
        <v>0</v>
      </c>
      <c r="AG170" s="209" t="e">
        <f>+MID(#REF!,27,1)</f>
        <v>#REF!</v>
      </c>
      <c r="AH170" s="209" t="str">
        <f>IFERROR((VLOOKUP(AG170,#REF!,2,FALSE)),"")</f>
        <v/>
      </c>
      <c r="AI170" s="176" t="str">
        <f t="shared" si="68"/>
        <v/>
      </c>
      <c r="AJ170" s="176">
        <f t="shared" si="78"/>
        <v>0</v>
      </c>
    </row>
    <row r="171" spans="1:36" ht="13.5" customHeight="1">
      <c r="A171" s="209" t="e">
        <f>+MID(#REF!,28,1)</f>
        <v>#REF!</v>
      </c>
      <c r="B171" s="209" t="str">
        <f>IFERROR((VLOOKUP(A171,#REF!,2,FALSE)),"")</f>
        <v/>
      </c>
      <c r="C171" s="176" t="str">
        <f t="shared" si="69"/>
        <v/>
      </c>
      <c r="D171" s="176">
        <f t="shared" si="70"/>
        <v>0</v>
      </c>
      <c r="E171" s="210" t="e">
        <f>+MID(#REF!,28,1)</f>
        <v>#REF!</v>
      </c>
      <c r="F171" s="210" t="str">
        <f>IFERROR((VLOOKUP(E171,#REF!,2,FALSE)),"")</f>
        <v/>
      </c>
      <c r="G171" s="184" t="str">
        <f t="shared" si="61"/>
        <v/>
      </c>
      <c r="H171" s="184">
        <f t="shared" si="71"/>
        <v>0</v>
      </c>
      <c r="I171" s="209" t="e">
        <f>+MID(#REF!,28,1)</f>
        <v>#REF!</v>
      </c>
      <c r="J171" s="209" t="str">
        <f>IFERROR((VLOOKUP(I171,#REF!,2,FALSE)),"")</f>
        <v/>
      </c>
      <c r="K171" s="176" t="str">
        <f t="shared" si="62"/>
        <v/>
      </c>
      <c r="L171" s="176">
        <f t="shared" si="72"/>
        <v>0</v>
      </c>
      <c r="M171" s="210" t="e">
        <f>+MID(#REF!,28,1)</f>
        <v>#REF!</v>
      </c>
      <c r="N171" s="210" t="str">
        <f>IFERROR((VLOOKUP(M171,#REF!,2,FALSE)),"")</f>
        <v/>
      </c>
      <c r="O171" s="184" t="str">
        <f t="shared" si="63"/>
        <v/>
      </c>
      <c r="P171" s="184">
        <f t="shared" si="73"/>
        <v>0</v>
      </c>
      <c r="Q171" s="209" t="e">
        <f>+MID(#REF!,28,1)</f>
        <v>#REF!</v>
      </c>
      <c r="R171" s="209" t="str">
        <f>IFERROR((VLOOKUP(Q171,#REF!,2,FALSE)),"")</f>
        <v/>
      </c>
      <c r="S171" s="176" t="str">
        <f t="shared" si="64"/>
        <v/>
      </c>
      <c r="T171" s="176">
        <f t="shared" si="74"/>
        <v>0</v>
      </c>
      <c r="U171" s="210" t="e">
        <f>+MID(#REF!,28,1)</f>
        <v>#REF!</v>
      </c>
      <c r="V171" s="210" t="str">
        <f>IFERROR((VLOOKUP(U171,#REF!,2,FALSE)),"")</f>
        <v/>
      </c>
      <c r="W171" s="184" t="str">
        <f t="shared" si="65"/>
        <v/>
      </c>
      <c r="X171" s="184">
        <f t="shared" si="75"/>
        <v>0</v>
      </c>
      <c r="Y171" s="209" t="e">
        <f>+MID(#REF!,28,1)</f>
        <v>#REF!</v>
      </c>
      <c r="Z171" s="209" t="str">
        <f>IFERROR((VLOOKUP(Y171,#REF!,2,FALSE)),"")</f>
        <v/>
      </c>
      <c r="AA171" s="176" t="str">
        <f t="shared" si="66"/>
        <v/>
      </c>
      <c r="AB171" s="176">
        <f t="shared" si="76"/>
        <v>0</v>
      </c>
      <c r="AC171" s="210" t="e">
        <f>+MID(#REF!,28,1)</f>
        <v>#REF!</v>
      </c>
      <c r="AD171" s="210" t="str">
        <f>IFERROR((VLOOKUP(AC171,#REF!,2,FALSE)),"")</f>
        <v/>
      </c>
      <c r="AE171" s="184" t="str">
        <f t="shared" si="67"/>
        <v/>
      </c>
      <c r="AF171" s="184">
        <f t="shared" si="77"/>
        <v>0</v>
      </c>
      <c r="AG171" s="209" t="e">
        <f>+MID(#REF!,28,1)</f>
        <v>#REF!</v>
      </c>
      <c r="AH171" s="209" t="str">
        <f>IFERROR((VLOOKUP(AG171,#REF!,2,FALSE)),"")</f>
        <v/>
      </c>
      <c r="AI171" s="176" t="str">
        <f t="shared" si="68"/>
        <v/>
      </c>
      <c r="AJ171" s="176">
        <f t="shared" si="78"/>
        <v>0</v>
      </c>
    </row>
    <row r="172" spans="1:36" ht="13.5" customHeight="1">
      <c r="A172" s="209" t="e">
        <f>+MID(#REF!,29,1)</f>
        <v>#REF!</v>
      </c>
      <c r="B172" s="209" t="str">
        <f>IFERROR((VLOOKUP(A172,#REF!,2,FALSE)),"")</f>
        <v/>
      </c>
      <c r="C172" s="176" t="str">
        <f t="shared" si="69"/>
        <v/>
      </c>
      <c r="D172" s="176">
        <f t="shared" si="70"/>
        <v>0</v>
      </c>
      <c r="E172" s="210" t="e">
        <f>+MID(#REF!,29,1)</f>
        <v>#REF!</v>
      </c>
      <c r="F172" s="210" t="str">
        <f>IFERROR((VLOOKUP(E172,#REF!,2,FALSE)),"")</f>
        <v/>
      </c>
      <c r="G172" s="184" t="str">
        <f t="shared" si="61"/>
        <v/>
      </c>
      <c r="H172" s="184">
        <f t="shared" si="71"/>
        <v>0</v>
      </c>
      <c r="I172" s="209" t="e">
        <f>+MID(#REF!,29,1)</f>
        <v>#REF!</v>
      </c>
      <c r="J172" s="209" t="str">
        <f>IFERROR((VLOOKUP(I172,#REF!,2,FALSE)),"")</f>
        <v/>
      </c>
      <c r="K172" s="176" t="str">
        <f t="shared" si="62"/>
        <v/>
      </c>
      <c r="L172" s="176">
        <f t="shared" si="72"/>
        <v>0</v>
      </c>
      <c r="M172" s="210" t="e">
        <f>+MID(#REF!,29,1)</f>
        <v>#REF!</v>
      </c>
      <c r="N172" s="210" t="str">
        <f>IFERROR((VLOOKUP(M172,#REF!,2,FALSE)),"")</f>
        <v/>
      </c>
      <c r="O172" s="184" t="str">
        <f t="shared" si="63"/>
        <v/>
      </c>
      <c r="P172" s="184">
        <f t="shared" si="73"/>
        <v>0</v>
      </c>
      <c r="Q172" s="209" t="e">
        <f>+MID(#REF!,29,1)</f>
        <v>#REF!</v>
      </c>
      <c r="R172" s="209" t="str">
        <f>IFERROR((VLOOKUP(Q172,#REF!,2,FALSE)),"")</f>
        <v/>
      </c>
      <c r="S172" s="176" t="str">
        <f t="shared" si="64"/>
        <v/>
      </c>
      <c r="T172" s="176">
        <f t="shared" si="74"/>
        <v>0</v>
      </c>
      <c r="U172" s="210" t="e">
        <f>+MID(#REF!,29,1)</f>
        <v>#REF!</v>
      </c>
      <c r="V172" s="210" t="str">
        <f>IFERROR((VLOOKUP(U172,#REF!,2,FALSE)),"")</f>
        <v/>
      </c>
      <c r="W172" s="184" t="str">
        <f t="shared" si="65"/>
        <v/>
      </c>
      <c r="X172" s="184">
        <f t="shared" si="75"/>
        <v>0</v>
      </c>
      <c r="Y172" s="209" t="e">
        <f>+MID(#REF!,29,1)</f>
        <v>#REF!</v>
      </c>
      <c r="Z172" s="209" t="str">
        <f>IFERROR((VLOOKUP(Y172,#REF!,2,FALSE)),"")</f>
        <v/>
      </c>
      <c r="AA172" s="176" t="str">
        <f t="shared" si="66"/>
        <v/>
      </c>
      <c r="AB172" s="176">
        <f t="shared" si="76"/>
        <v>0</v>
      </c>
      <c r="AC172" s="210" t="e">
        <f>+MID(#REF!,29,1)</f>
        <v>#REF!</v>
      </c>
      <c r="AD172" s="210" t="str">
        <f>IFERROR((VLOOKUP(AC172,#REF!,2,FALSE)),"")</f>
        <v/>
      </c>
      <c r="AE172" s="184" t="str">
        <f t="shared" si="67"/>
        <v/>
      </c>
      <c r="AF172" s="184">
        <f t="shared" si="77"/>
        <v>0</v>
      </c>
      <c r="AG172" s="209" t="e">
        <f>+MID(#REF!,29,1)</f>
        <v>#REF!</v>
      </c>
      <c r="AH172" s="209" t="str">
        <f>IFERROR((VLOOKUP(AG172,#REF!,2,FALSE)),"")</f>
        <v/>
      </c>
      <c r="AI172" s="176" t="str">
        <f t="shared" si="68"/>
        <v/>
      </c>
      <c r="AJ172" s="176">
        <f t="shared" si="78"/>
        <v>0</v>
      </c>
    </row>
    <row r="173" spans="1:36" ht="13.5" customHeight="1">
      <c r="A173" s="209" t="e">
        <f>+MID(#REF!,30,1)</f>
        <v>#REF!</v>
      </c>
      <c r="B173" s="209" t="str">
        <f>IFERROR((VLOOKUP(A173,#REF!,2,FALSE)),"")</f>
        <v/>
      </c>
      <c r="C173" s="176" t="str">
        <f t="shared" si="69"/>
        <v/>
      </c>
      <c r="D173" s="176">
        <f t="shared" si="70"/>
        <v>0</v>
      </c>
      <c r="E173" s="210" t="e">
        <f>+MID(#REF!,30,1)</f>
        <v>#REF!</v>
      </c>
      <c r="F173" s="210" t="str">
        <f>IFERROR((VLOOKUP(E173,#REF!,2,FALSE)),"")</f>
        <v/>
      </c>
      <c r="G173" s="184" t="str">
        <f t="shared" si="61"/>
        <v/>
      </c>
      <c r="H173" s="184">
        <f t="shared" si="71"/>
        <v>0</v>
      </c>
      <c r="I173" s="209" t="e">
        <f>+MID(#REF!,30,1)</f>
        <v>#REF!</v>
      </c>
      <c r="J173" s="209" t="str">
        <f>IFERROR((VLOOKUP(I173,#REF!,2,FALSE)),"")</f>
        <v/>
      </c>
      <c r="K173" s="176" t="str">
        <f t="shared" si="62"/>
        <v/>
      </c>
      <c r="L173" s="176">
        <f t="shared" si="72"/>
        <v>0</v>
      </c>
      <c r="M173" s="210" t="e">
        <f>+MID(#REF!,30,1)</f>
        <v>#REF!</v>
      </c>
      <c r="N173" s="210" t="str">
        <f>IFERROR((VLOOKUP(M173,#REF!,2,FALSE)),"")</f>
        <v/>
      </c>
      <c r="O173" s="184" t="str">
        <f t="shared" si="63"/>
        <v/>
      </c>
      <c r="P173" s="184">
        <f t="shared" si="73"/>
        <v>0</v>
      </c>
      <c r="Q173" s="209" t="e">
        <f>+MID(#REF!,30,1)</f>
        <v>#REF!</v>
      </c>
      <c r="R173" s="209" t="str">
        <f>IFERROR((VLOOKUP(Q173,#REF!,2,FALSE)),"")</f>
        <v/>
      </c>
      <c r="S173" s="176" t="str">
        <f t="shared" si="64"/>
        <v/>
      </c>
      <c r="T173" s="176">
        <f t="shared" si="74"/>
        <v>0</v>
      </c>
      <c r="U173" s="210" t="e">
        <f>+MID(#REF!,30,1)</f>
        <v>#REF!</v>
      </c>
      <c r="V173" s="210" t="str">
        <f>IFERROR((VLOOKUP(U173,#REF!,2,FALSE)),"")</f>
        <v/>
      </c>
      <c r="W173" s="184" t="str">
        <f t="shared" si="65"/>
        <v/>
      </c>
      <c r="X173" s="184">
        <f t="shared" si="75"/>
        <v>0</v>
      </c>
      <c r="Y173" s="209" t="e">
        <f>+MID(#REF!,30,1)</f>
        <v>#REF!</v>
      </c>
      <c r="Z173" s="209" t="str">
        <f>IFERROR((VLOOKUP(Y173,#REF!,2,FALSE)),"")</f>
        <v/>
      </c>
      <c r="AA173" s="176" t="str">
        <f t="shared" si="66"/>
        <v/>
      </c>
      <c r="AB173" s="176">
        <f t="shared" si="76"/>
        <v>0</v>
      </c>
      <c r="AC173" s="210" t="e">
        <f>+MID(#REF!,30,1)</f>
        <v>#REF!</v>
      </c>
      <c r="AD173" s="210" t="str">
        <f>IFERROR((VLOOKUP(AC173,#REF!,2,FALSE)),"")</f>
        <v/>
      </c>
      <c r="AE173" s="184" t="str">
        <f t="shared" si="67"/>
        <v/>
      </c>
      <c r="AF173" s="184">
        <f t="shared" si="77"/>
        <v>0</v>
      </c>
      <c r="AG173" s="209" t="e">
        <f>+MID(#REF!,30,1)</f>
        <v>#REF!</v>
      </c>
      <c r="AH173" s="209" t="str">
        <f>IFERROR((VLOOKUP(AG173,#REF!,2,FALSE)),"")</f>
        <v/>
      </c>
      <c r="AI173" s="176" t="str">
        <f t="shared" si="68"/>
        <v/>
      </c>
      <c r="AJ173" s="176">
        <f t="shared" si="78"/>
        <v>0</v>
      </c>
    </row>
    <row r="174" spans="1:36" ht="13.5" customHeight="1">
      <c r="A174" s="209" t="e">
        <f>+MID(#REF!,31,1)</f>
        <v>#REF!</v>
      </c>
      <c r="B174" s="209" t="str">
        <f>IFERROR((VLOOKUP(A174,#REF!,2,FALSE)),"")</f>
        <v/>
      </c>
      <c r="C174" s="176" t="str">
        <f t="shared" si="69"/>
        <v/>
      </c>
      <c r="D174" s="176">
        <f t="shared" si="70"/>
        <v>0</v>
      </c>
      <c r="E174" s="210" t="e">
        <f>+MID(#REF!,31,1)</f>
        <v>#REF!</v>
      </c>
      <c r="F174" s="210" t="str">
        <f>IFERROR((VLOOKUP(E174,#REF!,2,FALSE)),"")</f>
        <v/>
      </c>
      <c r="G174" s="184" t="str">
        <f t="shared" si="61"/>
        <v/>
      </c>
      <c r="H174" s="184">
        <f t="shared" si="71"/>
        <v>0</v>
      </c>
      <c r="I174" s="209" t="e">
        <f>+MID(#REF!,31,1)</f>
        <v>#REF!</v>
      </c>
      <c r="J174" s="209" t="str">
        <f>IFERROR((VLOOKUP(I174,#REF!,2,FALSE)),"")</f>
        <v/>
      </c>
      <c r="K174" s="176" t="str">
        <f t="shared" si="62"/>
        <v/>
      </c>
      <c r="L174" s="176">
        <f t="shared" si="72"/>
        <v>0</v>
      </c>
      <c r="M174" s="210" t="e">
        <f>+MID(#REF!,31,1)</f>
        <v>#REF!</v>
      </c>
      <c r="N174" s="210" t="str">
        <f>IFERROR((VLOOKUP(M174,#REF!,2,FALSE)),"")</f>
        <v/>
      </c>
      <c r="O174" s="184" t="str">
        <f t="shared" si="63"/>
        <v/>
      </c>
      <c r="P174" s="184">
        <f t="shared" si="73"/>
        <v>0</v>
      </c>
      <c r="Q174" s="209" t="e">
        <f>+MID(#REF!,31,1)</f>
        <v>#REF!</v>
      </c>
      <c r="R174" s="209" t="str">
        <f>IFERROR((VLOOKUP(Q174,#REF!,2,FALSE)),"")</f>
        <v/>
      </c>
      <c r="S174" s="176" t="str">
        <f t="shared" si="64"/>
        <v/>
      </c>
      <c r="T174" s="176">
        <f t="shared" si="74"/>
        <v>0</v>
      </c>
      <c r="U174" s="210" t="e">
        <f>+MID(#REF!,31,1)</f>
        <v>#REF!</v>
      </c>
      <c r="V174" s="210" t="str">
        <f>IFERROR((VLOOKUP(U174,#REF!,2,FALSE)),"")</f>
        <v/>
      </c>
      <c r="W174" s="184" t="str">
        <f t="shared" si="65"/>
        <v/>
      </c>
      <c r="X174" s="184">
        <f t="shared" si="75"/>
        <v>0</v>
      </c>
      <c r="Y174" s="209" t="e">
        <f>+MID(#REF!,31,1)</f>
        <v>#REF!</v>
      </c>
      <c r="Z174" s="209" t="str">
        <f>IFERROR((VLOOKUP(Y174,#REF!,2,FALSE)),"")</f>
        <v/>
      </c>
      <c r="AA174" s="176" t="str">
        <f t="shared" si="66"/>
        <v/>
      </c>
      <c r="AB174" s="176">
        <f t="shared" si="76"/>
        <v>0</v>
      </c>
      <c r="AC174" s="210" t="e">
        <f>+MID(#REF!,31,1)</f>
        <v>#REF!</v>
      </c>
      <c r="AD174" s="210" t="str">
        <f>IFERROR((VLOOKUP(AC174,#REF!,2,FALSE)),"")</f>
        <v/>
      </c>
      <c r="AE174" s="184" t="str">
        <f t="shared" si="67"/>
        <v/>
      </c>
      <c r="AF174" s="184">
        <f t="shared" si="77"/>
        <v>0</v>
      </c>
      <c r="AG174" s="209" t="e">
        <f>+MID(#REF!,31,1)</f>
        <v>#REF!</v>
      </c>
      <c r="AH174" s="209" t="str">
        <f>IFERROR((VLOOKUP(AG174,#REF!,2,FALSE)),"")</f>
        <v/>
      </c>
      <c r="AI174" s="176" t="str">
        <f t="shared" si="68"/>
        <v/>
      </c>
      <c r="AJ174" s="176">
        <f t="shared" si="78"/>
        <v>0</v>
      </c>
    </row>
    <row r="175" spans="1:36" ht="13.5" customHeight="1">
      <c r="A175" s="209" t="e">
        <f>+MID(#REF!,32,1)</f>
        <v>#REF!</v>
      </c>
      <c r="B175" s="209" t="str">
        <f>IFERROR((VLOOKUP(A175,#REF!,2,FALSE)),"")</f>
        <v/>
      </c>
      <c r="C175" s="176" t="str">
        <f t="shared" si="69"/>
        <v/>
      </c>
      <c r="D175" s="218">
        <f t="shared" si="70"/>
        <v>0</v>
      </c>
      <c r="E175" s="210" t="e">
        <f>+MID(#REF!,32,1)</f>
        <v>#REF!</v>
      </c>
      <c r="F175" s="210" t="str">
        <f>IFERROR((VLOOKUP(E175,#REF!,2,FALSE)),"")</f>
        <v/>
      </c>
      <c r="G175" s="184" t="str">
        <f t="shared" si="61"/>
        <v/>
      </c>
      <c r="H175" s="219">
        <f t="shared" si="71"/>
        <v>0</v>
      </c>
      <c r="I175" s="209" t="e">
        <f>+MID(#REF!,32,1)</f>
        <v>#REF!</v>
      </c>
      <c r="J175" s="209" t="str">
        <f>IFERROR((VLOOKUP(I175,#REF!,2,FALSE)),"")</f>
        <v/>
      </c>
      <c r="K175" s="176" t="str">
        <f t="shared" si="62"/>
        <v/>
      </c>
      <c r="L175" s="218">
        <f t="shared" si="72"/>
        <v>0</v>
      </c>
      <c r="M175" s="210" t="e">
        <f>+MID(#REF!,32,1)</f>
        <v>#REF!</v>
      </c>
      <c r="N175" s="210" t="str">
        <f>IFERROR((VLOOKUP(M175,#REF!,2,FALSE)),"")</f>
        <v/>
      </c>
      <c r="O175" s="184" t="str">
        <f t="shared" si="63"/>
        <v/>
      </c>
      <c r="P175" s="219">
        <f t="shared" si="73"/>
        <v>0</v>
      </c>
      <c r="Q175" s="209" t="e">
        <f>+MID(#REF!,32,1)</f>
        <v>#REF!</v>
      </c>
      <c r="R175" s="209" t="str">
        <f>IFERROR((VLOOKUP(Q175,#REF!,2,FALSE)),"")</f>
        <v/>
      </c>
      <c r="S175" s="176" t="str">
        <f t="shared" si="64"/>
        <v/>
      </c>
      <c r="T175" s="218">
        <f t="shared" si="74"/>
        <v>0</v>
      </c>
      <c r="U175" s="210" t="e">
        <f>+MID(#REF!,32,1)</f>
        <v>#REF!</v>
      </c>
      <c r="V175" s="210" t="str">
        <f>IFERROR((VLOOKUP(U175,#REF!,2,FALSE)),"")</f>
        <v/>
      </c>
      <c r="W175" s="184" t="str">
        <f t="shared" si="65"/>
        <v/>
      </c>
      <c r="X175" s="219">
        <f t="shared" si="75"/>
        <v>0</v>
      </c>
      <c r="Y175" s="209" t="e">
        <f>+MID(#REF!,32,1)</f>
        <v>#REF!</v>
      </c>
      <c r="Z175" s="209" t="str">
        <f>IFERROR((VLOOKUP(Y175,#REF!,2,FALSE)),"")</f>
        <v/>
      </c>
      <c r="AA175" s="176" t="str">
        <f t="shared" si="66"/>
        <v/>
      </c>
      <c r="AB175" s="218">
        <f t="shared" si="76"/>
        <v>0</v>
      </c>
      <c r="AC175" s="210" t="e">
        <f>+MID(#REF!,32,1)</f>
        <v>#REF!</v>
      </c>
      <c r="AD175" s="210" t="str">
        <f>IFERROR((VLOOKUP(AC175,#REF!,2,FALSE)),"")</f>
        <v/>
      </c>
      <c r="AE175" s="184" t="str">
        <f t="shared" si="67"/>
        <v/>
      </c>
      <c r="AF175" s="219">
        <f t="shared" si="77"/>
        <v>0</v>
      </c>
      <c r="AG175" s="209" t="e">
        <f>+MID(#REF!,32,1)</f>
        <v>#REF!</v>
      </c>
      <c r="AH175" s="209" t="str">
        <f>IFERROR((VLOOKUP(AG175,#REF!,2,FALSE)),"")</f>
        <v/>
      </c>
      <c r="AI175" s="176" t="str">
        <f t="shared" si="68"/>
        <v/>
      </c>
      <c r="AJ175" s="218">
        <f t="shared" si="78"/>
        <v>0</v>
      </c>
    </row>
    <row r="176" spans="1:36" ht="13.5" customHeight="1">
      <c r="A176" s="220"/>
      <c r="B176" s="220"/>
      <c r="D176" s="209">
        <f>SUM(D144:D175)</f>
        <v>0</v>
      </c>
      <c r="E176" s="220"/>
      <c r="F176" s="220"/>
      <c r="H176" s="209">
        <f>SUM(H144:H175)</f>
        <v>0</v>
      </c>
      <c r="I176" s="220"/>
      <c r="J176" s="220"/>
      <c r="L176" s="209">
        <f>SUM(L144:L175)</f>
        <v>0</v>
      </c>
      <c r="M176" s="220"/>
      <c r="N176" s="220"/>
      <c r="P176" s="209">
        <f>SUM(P144:P175)</f>
        <v>0</v>
      </c>
      <c r="Q176" s="220"/>
      <c r="R176" s="220"/>
      <c r="T176" s="209">
        <f>SUM(T144:T175)</f>
        <v>0</v>
      </c>
      <c r="U176" s="220"/>
      <c r="V176" s="220"/>
      <c r="X176" s="209">
        <f>SUM(X144:X175)</f>
        <v>0</v>
      </c>
      <c r="Y176" s="221"/>
      <c r="Z176" s="221"/>
      <c r="AB176" s="186">
        <f>SUM(AB144:AB175)</f>
        <v>0</v>
      </c>
      <c r="AC176" s="221"/>
      <c r="AD176" s="221"/>
      <c r="AF176" s="186">
        <f>SUM(AF144:AF175)</f>
        <v>0</v>
      </c>
      <c r="AG176" s="221"/>
      <c r="AH176" s="221"/>
      <c r="AJ176" s="186">
        <f>SUM(AJ144:AJ175)</f>
        <v>0</v>
      </c>
    </row>
    <row r="177" spans="1:8" ht="13.5" customHeight="1"/>
    <row r="178" spans="1:8" ht="13.5" customHeight="1">
      <c r="A178" s="182" t="s">
        <v>1029</v>
      </c>
      <c r="B178" s="182" t="s">
        <v>1030</v>
      </c>
      <c r="C178" s="182" t="s">
        <v>1031</v>
      </c>
      <c r="D178" s="182" t="s">
        <v>1032</v>
      </c>
      <c r="E178" s="182" t="s">
        <v>1033</v>
      </c>
      <c r="F178" s="182" t="s">
        <v>1034</v>
      </c>
      <c r="G178" s="182" t="s">
        <v>1035</v>
      </c>
      <c r="H178" s="182" t="s">
        <v>1036</v>
      </c>
    </row>
    <row r="179" spans="1:8" ht="13.5" customHeight="1">
      <c r="A179" s="209" t="e">
        <f>+LEFT(#REF!,1)</f>
        <v>#REF!</v>
      </c>
      <c r="B179" s="209" t="str">
        <f>IFERROR((VLOOKUP(A179,#REF!,2,FALSE)),"")</f>
        <v/>
      </c>
      <c r="C179" s="176" t="str">
        <f>IFERROR(CODE(A179),"")</f>
        <v/>
      </c>
      <c r="D179" s="176">
        <f>IF(C179="",0,IF(OR(AND(C179&lt;=122,C179&gt;=97),AND(C179&lt;=90,C179&gt;=65),AND(C179&lt;=57,C179&gt;=48),C179=45,C179=46,C179=64,C179=95,C179=36,C179=35),0,1))</f>
        <v>0</v>
      </c>
      <c r="E179" s="210" t="e">
        <f>+LEFT(#REF!,1)</f>
        <v>#REF!</v>
      </c>
      <c r="F179" s="210" t="str">
        <f>IFERROR((VLOOKUP(E179,#REF!,2,FALSE)),"")</f>
        <v/>
      </c>
      <c r="G179" s="184" t="str">
        <f t="shared" ref="G179:G210" si="79">IFERROR(CODE(E179),"")</f>
        <v/>
      </c>
      <c r="H179" s="184">
        <f>IF(G179="",0,IF(OR(AND(G179&lt;=122,G179&gt;=97),AND(G179&lt;=90,G179&gt;=65),AND(G179&lt;=57,G179&gt;=48),G179=45,G179=46,G179=64,G179=95,G179=36,G179=35),0,1))</f>
        <v>0</v>
      </c>
    </row>
    <row r="180" spans="1:8" ht="13.5" customHeight="1">
      <c r="A180" s="209" t="e">
        <f>+MID(#REF!,2,1)</f>
        <v>#REF!</v>
      </c>
      <c r="B180" s="209" t="str">
        <f>IFERROR((VLOOKUP(A180,#REF!,2,FALSE)),"")</f>
        <v/>
      </c>
      <c r="C180" s="176" t="str">
        <f t="shared" ref="C180:C210" si="80">IFERROR(CODE(A180),"")</f>
        <v/>
      </c>
      <c r="D180" s="176">
        <f t="shared" ref="D180:D210" si="81">IF(C180="",0,IF(OR(AND(C180&lt;=122,C180&gt;=97),AND(C180&lt;=90,C180&gt;=65),AND(C180&lt;=57,C180&gt;=48),C180=45,C180=46,C180=64,C180=95,C180=36,C180=35),0,1))</f>
        <v>0</v>
      </c>
      <c r="E180" s="210" t="e">
        <f>+MID(#REF!,2,1)</f>
        <v>#REF!</v>
      </c>
      <c r="F180" s="210" t="str">
        <f>IFERROR((VLOOKUP(E180,#REF!,2,FALSE)),"")</f>
        <v/>
      </c>
      <c r="G180" s="184" t="str">
        <f t="shared" si="79"/>
        <v/>
      </c>
      <c r="H180" s="184">
        <f>IF(G180="",0,IF(OR(AND(G180&lt;=122,G180&gt;=97),AND(G180&lt;=90,G180&gt;=65),AND(G180&lt;=57,G180&gt;=48),G180=45,G180=46,G180=64,G180=95,G180=36,G180=35),0,1))</f>
        <v>0</v>
      </c>
    </row>
    <row r="181" spans="1:8" ht="13.5" customHeight="1">
      <c r="A181" s="209" t="e">
        <f>+MID(#REF!,3,1)</f>
        <v>#REF!</v>
      </c>
      <c r="B181" s="209" t="str">
        <f>IFERROR((VLOOKUP(A181,#REF!,2,FALSE)),"")</f>
        <v/>
      </c>
      <c r="C181" s="176" t="str">
        <f t="shared" si="80"/>
        <v/>
      </c>
      <c r="D181" s="176">
        <f t="shared" si="81"/>
        <v>0</v>
      </c>
      <c r="E181" s="210" t="e">
        <f>+MID(#REF!,3,1)</f>
        <v>#REF!</v>
      </c>
      <c r="F181" s="210" t="str">
        <f>IFERROR((VLOOKUP(E181,#REF!,2,FALSE)),"")</f>
        <v/>
      </c>
      <c r="G181" s="184" t="str">
        <f t="shared" si="79"/>
        <v/>
      </c>
      <c r="H181" s="184">
        <f t="shared" ref="H181:H210" si="82">IF(G181="",0,IF(OR(AND(G181&lt;=122,G181&gt;=97),AND(G181&lt;=90,G181&gt;=65),AND(G181&lt;=57,G181&gt;=48),G181=45,G181=46,G181=64,G181=95,G181=36,G181=35),0,1))</f>
        <v>0</v>
      </c>
    </row>
    <row r="182" spans="1:8" ht="13.5" customHeight="1">
      <c r="A182" s="209" t="e">
        <f>+MID(#REF!,4,1)</f>
        <v>#REF!</v>
      </c>
      <c r="B182" s="209" t="str">
        <f>IFERROR((VLOOKUP(A182,#REF!,2,FALSE)),"")</f>
        <v/>
      </c>
      <c r="C182" s="176" t="str">
        <f t="shared" si="80"/>
        <v/>
      </c>
      <c r="D182" s="176">
        <f t="shared" si="81"/>
        <v>0</v>
      </c>
      <c r="E182" s="210" t="e">
        <f>+MID(#REF!,4,1)</f>
        <v>#REF!</v>
      </c>
      <c r="F182" s="210" t="str">
        <f>IFERROR((VLOOKUP(E182,#REF!,2,FALSE)),"")</f>
        <v/>
      </c>
      <c r="G182" s="184" t="str">
        <f t="shared" si="79"/>
        <v/>
      </c>
      <c r="H182" s="184">
        <f t="shared" si="82"/>
        <v>0</v>
      </c>
    </row>
    <row r="183" spans="1:8" ht="13.5" customHeight="1">
      <c r="A183" s="209" t="e">
        <f>+MID(#REF!,5,1)</f>
        <v>#REF!</v>
      </c>
      <c r="B183" s="209" t="str">
        <f>IFERROR((VLOOKUP(A183,#REF!,2,FALSE)),"")</f>
        <v/>
      </c>
      <c r="C183" s="176" t="str">
        <f t="shared" si="80"/>
        <v/>
      </c>
      <c r="D183" s="176">
        <f t="shared" si="81"/>
        <v>0</v>
      </c>
      <c r="E183" s="210" t="e">
        <f>+MID(#REF!,5,1)</f>
        <v>#REF!</v>
      </c>
      <c r="F183" s="210" t="str">
        <f>IFERROR((VLOOKUP(E183,#REF!,2,FALSE)),"")</f>
        <v/>
      </c>
      <c r="G183" s="184" t="str">
        <f t="shared" si="79"/>
        <v/>
      </c>
      <c r="H183" s="184">
        <f t="shared" si="82"/>
        <v>0</v>
      </c>
    </row>
    <row r="184" spans="1:8" ht="13.5" customHeight="1">
      <c r="A184" s="209" t="e">
        <f>+MID(#REF!,6,1)</f>
        <v>#REF!</v>
      </c>
      <c r="B184" s="209" t="str">
        <f>IFERROR((VLOOKUP(A184,#REF!,2,FALSE)),"")</f>
        <v/>
      </c>
      <c r="C184" s="176" t="str">
        <f t="shared" si="80"/>
        <v/>
      </c>
      <c r="D184" s="176">
        <f t="shared" si="81"/>
        <v>0</v>
      </c>
      <c r="E184" s="210" t="e">
        <f>+MID(#REF!,6,1)</f>
        <v>#REF!</v>
      </c>
      <c r="F184" s="210" t="str">
        <f>IFERROR((VLOOKUP(E184,#REF!,2,FALSE)),"")</f>
        <v/>
      </c>
      <c r="G184" s="184" t="str">
        <f t="shared" si="79"/>
        <v/>
      </c>
      <c r="H184" s="184">
        <f t="shared" si="82"/>
        <v>0</v>
      </c>
    </row>
    <row r="185" spans="1:8" ht="13.5" customHeight="1">
      <c r="A185" s="209" t="e">
        <f>+MID(#REF!,7,1)</f>
        <v>#REF!</v>
      </c>
      <c r="B185" s="209" t="str">
        <f>IFERROR((VLOOKUP(A185,#REF!,2,FALSE)),"")</f>
        <v/>
      </c>
      <c r="C185" s="176" t="str">
        <f t="shared" si="80"/>
        <v/>
      </c>
      <c r="D185" s="176">
        <f t="shared" si="81"/>
        <v>0</v>
      </c>
      <c r="E185" s="210" t="e">
        <f>+MID(#REF!,7,1)</f>
        <v>#REF!</v>
      </c>
      <c r="F185" s="210" t="str">
        <f>IFERROR((VLOOKUP(E185,#REF!,2,FALSE)),"")</f>
        <v/>
      </c>
      <c r="G185" s="184" t="str">
        <f t="shared" si="79"/>
        <v/>
      </c>
      <c r="H185" s="184">
        <f t="shared" si="82"/>
        <v>0</v>
      </c>
    </row>
    <row r="186" spans="1:8" ht="13.5" customHeight="1">
      <c r="A186" s="209" t="e">
        <f>+MID(#REF!,8,1)</f>
        <v>#REF!</v>
      </c>
      <c r="B186" s="209" t="str">
        <f>IFERROR((VLOOKUP(A186,#REF!,2,FALSE)),"")</f>
        <v/>
      </c>
      <c r="C186" s="176" t="str">
        <f t="shared" si="80"/>
        <v/>
      </c>
      <c r="D186" s="176">
        <f t="shared" si="81"/>
        <v>0</v>
      </c>
      <c r="E186" s="210" t="e">
        <f>+MID(#REF!,8,1)</f>
        <v>#REF!</v>
      </c>
      <c r="F186" s="210" t="str">
        <f>IFERROR((VLOOKUP(E186,#REF!,2,FALSE)),"")</f>
        <v/>
      </c>
      <c r="G186" s="184" t="str">
        <f t="shared" si="79"/>
        <v/>
      </c>
      <c r="H186" s="184">
        <f t="shared" si="82"/>
        <v>0</v>
      </c>
    </row>
    <row r="187" spans="1:8" ht="13.5" customHeight="1">
      <c r="A187" s="209" t="e">
        <f>+MID(#REF!,9,1)</f>
        <v>#REF!</v>
      </c>
      <c r="B187" s="209" t="str">
        <f>IFERROR((VLOOKUP(A187,#REF!,2,FALSE)),"")</f>
        <v/>
      </c>
      <c r="C187" s="176" t="str">
        <f t="shared" si="80"/>
        <v/>
      </c>
      <c r="D187" s="176">
        <f t="shared" si="81"/>
        <v>0</v>
      </c>
      <c r="E187" s="210" t="e">
        <f>+MID(#REF!,9,1)</f>
        <v>#REF!</v>
      </c>
      <c r="F187" s="210" t="str">
        <f>IFERROR((VLOOKUP(E187,#REF!,2,FALSE)),"")</f>
        <v/>
      </c>
      <c r="G187" s="184" t="str">
        <f t="shared" si="79"/>
        <v/>
      </c>
      <c r="H187" s="184">
        <f t="shared" si="82"/>
        <v>0</v>
      </c>
    </row>
    <row r="188" spans="1:8" ht="13.5" customHeight="1">
      <c r="A188" s="209" t="e">
        <f>+MID(#REF!,10,1)</f>
        <v>#REF!</v>
      </c>
      <c r="B188" s="209" t="str">
        <f>IFERROR((VLOOKUP(A188,#REF!,2,FALSE)),"")</f>
        <v/>
      </c>
      <c r="C188" s="176" t="str">
        <f t="shared" si="80"/>
        <v/>
      </c>
      <c r="D188" s="176">
        <f t="shared" si="81"/>
        <v>0</v>
      </c>
      <c r="E188" s="210" t="e">
        <f>+MID(#REF!,10,1)</f>
        <v>#REF!</v>
      </c>
      <c r="F188" s="210" t="str">
        <f>IFERROR((VLOOKUP(E188,#REF!,2,FALSE)),"")</f>
        <v/>
      </c>
      <c r="G188" s="184" t="str">
        <f t="shared" si="79"/>
        <v/>
      </c>
      <c r="H188" s="184">
        <f t="shared" si="82"/>
        <v>0</v>
      </c>
    </row>
    <row r="189" spans="1:8" ht="13.5" customHeight="1">
      <c r="A189" s="209" t="e">
        <f>+MID(#REF!,11,1)</f>
        <v>#REF!</v>
      </c>
      <c r="B189" s="209" t="str">
        <f>IFERROR((VLOOKUP(A189,#REF!,2,FALSE)),"")</f>
        <v/>
      </c>
      <c r="C189" s="176" t="str">
        <f t="shared" si="80"/>
        <v/>
      </c>
      <c r="D189" s="176">
        <f t="shared" si="81"/>
        <v>0</v>
      </c>
      <c r="E189" s="210" t="e">
        <f>+MID(#REF!,11,1)</f>
        <v>#REF!</v>
      </c>
      <c r="F189" s="210" t="str">
        <f>IFERROR((VLOOKUP(E189,#REF!,2,FALSE)),"")</f>
        <v/>
      </c>
      <c r="G189" s="184" t="str">
        <f t="shared" si="79"/>
        <v/>
      </c>
      <c r="H189" s="184">
        <f t="shared" si="82"/>
        <v>0</v>
      </c>
    </row>
    <row r="190" spans="1:8" ht="13.5" customHeight="1">
      <c r="A190" s="209" t="e">
        <f>+MID(#REF!,12,1)</f>
        <v>#REF!</v>
      </c>
      <c r="B190" s="209" t="str">
        <f>IFERROR((VLOOKUP(A190,#REF!,2,FALSE)),"")</f>
        <v/>
      </c>
      <c r="C190" s="176" t="str">
        <f t="shared" si="80"/>
        <v/>
      </c>
      <c r="D190" s="176">
        <f t="shared" si="81"/>
        <v>0</v>
      </c>
      <c r="E190" s="210" t="e">
        <f>+MID(#REF!,12,1)</f>
        <v>#REF!</v>
      </c>
      <c r="F190" s="210" t="str">
        <f>IFERROR((VLOOKUP(E190,#REF!,2,FALSE)),"")</f>
        <v/>
      </c>
      <c r="G190" s="184" t="str">
        <f t="shared" si="79"/>
        <v/>
      </c>
      <c r="H190" s="184">
        <f t="shared" si="82"/>
        <v>0</v>
      </c>
    </row>
    <row r="191" spans="1:8" ht="13.5" customHeight="1">
      <c r="A191" s="209" t="e">
        <f>+MID(#REF!,13,1)</f>
        <v>#REF!</v>
      </c>
      <c r="B191" s="209" t="str">
        <f>IFERROR((VLOOKUP(A191,#REF!,2,FALSE)),"")</f>
        <v/>
      </c>
      <c r="C191" s="176" t="str">
        <f t="shared" si="80"/>
        <v/>
      </c>
      <c r="D191" s="176">
        <f t="shared" si="81"/>
        <v>0</v>
      </c>
      <c r="E191" s="210" t="e">
        <f>+MID(#REF!,13,1)</f>
        <v>#REF!</v>
      </c>
      <c r="F191" s="210" t="str">
        <f>IFERROR((VLOOKUP(E191,#REF!,2,FALSE)),"")</f>
        <v/>
      </c>
      <c r="G191" s="184" t="str">
        <f t="shared" si="79"/>
        <v/>
      </c>
      <c r="H191" s="184">
        <f t="shared" si="82"/>
        <v>0</v>
      </c>
    </row>
    <row r="192" spans="1:8" ht="13.5" customHeight="1">
      <c r="A192" s="209" t="e">
        <f>+MID(#REF!,14,1)</f>
        <v>#REF!</v>
      </c>
      <c r="B192" s="209" t="str">
        <f>IFERROR((VLOOKUP(A192,#REF!,2,FALSE)),"")</f>
        <v/>
      </c>
      <c r="C192" s="176" t="str">
        <f t="shared" si="80"/>
        <v/>
      </c>
      <c r="D192" s="176">
        <f t="shared" si="81"/>
        <v>0</v>
      </c>
      <c r="E192" s="210" t="e">
        <f>+MID(#REF!,14,1)</f>
        <v>#REF!</v>
      </c>
      <c r="F192" s="210" t="str">
        <f>IFERROR((VLOOKUP(E192,#REF!,2,FALSE)),"")</f>
        <v/>
      </c>
      <c r="G192" s="184" t="str">
        <f t="shared" si="79"/>
        <v/>
      </c>
      <c r="H192" s="184">
        <f t="shared" si="82"/>
        <v>0</v>
      </c>
    </row>
    <row r="193" spans="1:8" ht="13.5" customHeight="1">
      <c r="A193" s="209" t="e">
        <f>+MID(#REF!,15,1)</f>
        <v>#REF!</v>
      </c>
      <c r="B193" s="209" t="str">
        <f>IFERROR((VLOOKUP(A193,#REF!,2,FALSE)),"")</f>
        <v/>
      </c>
      <c r="C193" s="176" t="str">
        <f t="shared" si="80"/>
        <v/>
      </c>
      <c r="D193" s="176">
        <f t="shared" si="81"/>
        <v>0</v>
      </c>
      <c r="E193" s="210" t="e">
        <f>+MID(#REF!,15,1)</f>
        <v>#REF!</v>
      </c>
      <c r="F193" s="210" t="str">
        <f>IFERROR((VLOOKUP(E193,#REF!,2,FALSE)),"")</f>
        <v/>
      </c>
      <c r="G193" s="184" t="str">
        <f t="shared" si="79"/>
        <v/>
      </c>
      <c r="H193" s="184">
        <f t="shared" si="82"/>
        <v>0</v>
      </c>
    </row>
    <row r="194" spans="1:8" ht="13.5" customHeight="1">
      <c r="A194" s="209" t="e">
        <f>+MID(#REF!,16,1)</f>
        <v>#REF!</v>
      </c>
      <c r="B194" s="209" t="str">
        <f>IFERROR((VLOOKUP(A194,#REF!,2,FALSE)),"")</f>
        <v/>
      </c>
      <c r="C194" s="176" t="str">
        <f t="shared" si="80"/>
        <v/>
      </c>
      <c r="D194" s="176">
        <f t="shared" si="81"/>
        <v>0</v>
      </c>
      <c r="E194" s="210" t="e">
        <f>+MID(#REF!,16,1)</f>
        <v>#REF!</v>
      </c>
      <c r="F194" s="210" t="str">
        <f>IFERROR((VLOOKUP(E194,#REF!,2,FALSE)),"")</f>
        <v/>
      </c>
      <c r="G194" s="184" t="str">
        <f t="shared" si="79"/>
        <v/>
      </c>
      <c r="H194" s="184">
        <f t="shared" si="82"/>
        <v>0</v>
      </c>
    </row>
    <row r="195" spans="1:8" ht="13.5" customHeight="1">
      <c r="A195" s="209" t="e">
        <f>+MID(#REF!,17,1)</f>
        <v>#REF!</v>
      </c>
      <c r="B195" s="209" t="str">
        <f>IFERROR((VLOOKUP(A195,#REF!,2,FALSE)),"")</f>
        <v/>
      </c>
      <c r="C195" s="176" t="str">
        <f t="shared" si="80"/>
        <v/>
      </c>
      <c r="D195" s="176">
        <f t="shared" si="81"/>
        <v>0</v>
      </c>
      <c r="E195" s="210" t="e">
        <f>+MID(#REF!,17,1)</f>
        <v>#REF!</v>
      </c>
      <c r="F195" s="210" t="str">
        <f>IFERROR((VLOOKUP(E195,#REF!,2,FALSE)),"")</f>
        <v/>
      </c>
      <c r="G195" s="184" t="str">
        <f t="shared" si="79"/>
        <v/>
      </c>
      <c r="H195" s="184">
        <f t="shared" si="82"/>
        <v>0</v>
      </c>
    </row>
    <row r="196" spans="1:8" ht="13.5" customHeight="1">
      <c r="A196" s="209" t="e">
        <f>+MID(#REF!,18,1)</f>
        <v>#REF!</v>
      </c>
      <c r="B196" s="209" t="str">
        <f>IFERROR((VLOOKUP(A196,#REF!,2,FALSE)),"")</f>
        <v/>
      </c>
      <c r="C196" s="176" t="str">
        <f t="shared" si="80"/>
        <v/>
      </c>
      <c r="D196" s="176">
        <f t="shared" si="81"/>
        <v>0</v>
      </c>
      <c r="E196" s="210" t="e">
        <f>+MID(#REF!,18,1)</f>
        <v>#REF!</v>
      </c>
      <c r="F196" s="210" t="str">
        <f>IFERROR((VLOOKUP(E196,#REF!,2,FALSE)),"")</f>
        <v/>
      </c>
      <c r="G196" s="184" t="str">
        <f t="shared" si="79"/>
        <v/>
      </c>
      <c r="H196" s="184">
        <f t="shared" si="82"/>
        <v>0</v>
      </c>
    </row>
    <row r="197" spans="1:8" ht="13.5" customHeight="1">
      <c r="A197" s="209" t="e">
        <f>+MID(#REF!,19,1)</f>
        <v>#REF!</v>
      </c>
      <c r="B197" s="209" t="str">
        <f>IFERROR((VLOOKUP(A197,#REF!,2,FALSE)),"")</f>
        <v/>
      </c>
      <c r="C197" s="176" t="str">
        <f t="shared" si="80"/>
        <v/>
      </c>
      <c r="D197" s="176">
        <f t="shared" si="81"/>
        <v>0</v>
      </c>
      <c r="E197" s="210" t="e">
        <f>+MID(#REF!,19,1)</f>
        <v>#REF!</v>
      </c>
      <c r="F197" s="210" t="str">
        <f>IFERROR((VLOOKUP(E197,#REF!,2,FALSE)),"")</f>
        <v/>
      </c>
      <c r="G197" s="184" t="str">
        <f t="shared" si="79"/>
        <v/>
      </c>
      <c r="H197" s="184">
        <f t="shared" si="82"/>
        <v>0</v>
      </c>
    </row>
    <row r="198" spans="1:8" ht="13.5" customHeight="1">
      <c r="A198" s="209" t="e">
        <f>+MID(#REF!,20,1)</f>
        <v>#REF!</v>
      </c>
      <c r="B198" s="209" t="str">
        <f>IFERROR((VLOOKUP(A198,#REF!,2,FALSE)),"")</f>
        <v/>
      </c>
      <c r="C198" s="176" t="str">
        <f t="shared" si="80"/>
        <v/>
      </c>
      <c r="D198" s="176">
        <f t="shared" si="81"/>
        <v>0</v>
      </c>
      <c r="E198" s="210" t="e">
        <f>+MID(#REF!,20,1)</f>
        <v>#REF!</v>
      </c>
      <c r="F198" s="210" t="str">
        <f>IFERROR((VLOOKUP(E198,#REF!,2,FALSE)),"")</f>
        <v/>
      </c>
      <c r="G198" s="184" t="str">
        <f t="shared" si="79"/>
        <v/>
      </c>
      <c r="H198" s="184">
        <f t="shared" si="82"/>
        <v>0</v>
      </c>
    </row>
    <row r="199" spans="1:8" ht="13.5" customHeight="1">
      <c r="A199" s="209" t="e">
        <f>+MID(#REF!,21,1)</f>
        <v>#REF!</v>
      </c>
      <c r="B199" s="209" t="str">
        <f>IFERROR((VLOOKUP(A199,#REF!,2,FALSE)),"")</f>
        <v/>
      </c>
      <c r="C199" s="176" t="str">
        <f t="shared" si="80"/>
        <v/>
      </c>
      <c r="D199" s="176">
        <f t="shared" si="81"/>
        <v>0</v>
      </c>
      <c r="E199" s="210" t="e">
        <f>+MID(#REF!,21,1)</f>
        <v>#REF!</v>
      </c>
      <c r="F199" s="210" t="str">
        <f>IFERROR((VLOOKUP(E199,#REF!,2,FALSE)),"")</f>
        <v/>
      </c>
      <c r="G199" s="184" t="str">
        <f t="shared" si="79"/>
        <v/>
      </c>
      <c r="H199" s="184">
        <f t="shared" si="82"/>
        <v>0</v>
      </c>
    </row>
    <row r="200" spans="1:8" ht="13.5" customHeight="1">
      <c r="A200" s="209" t="e">
        <f>+MID(#REF!,22,1)</f>
        <v>#REF!</v>
      </c>
      <c r="B200" s="209" t="str">
        <f>IFERROR((VLOOKUP(A200,#REF!,2,FALSE)),"")</f>
        <v/>
      </c>
      <c r="C200" s="176" t="str">
        <f t="shared" si="80"/>
        <v/>
      </c>
      <c r="D200" s="176">
        <f t="shared" si="81"/>
        <v>0</v>
      </c>
      <c r="E200" s="210" t="e">
        <f>+MID(#REF!,22,1)</f>
        <v>#REF!</v>
      </c>
      <c r="F200" s="210" t="str">
        <f>IFERROR((VLOOKUP(E200,#REF!,2,FALSE)),"")</f>
        <v/>
      </c>
      <c r="G200" s="184" t="str">
        <f t="shared" si="79"/>
        <v/>
      </c>
      <c r="H200" s="184">
        <f t="shared" si="82"/>
        <v>0</v>
      </c>
    </row>
    <row r="201" spans="1:8" ht="13.5" customHeight="1">
      <c r="A201" s="209" t="e">
        <f>+MID(#REF!,23,1)</f>
        <v>#REF!</v>
      </c>
      <c r="B201" s="209" t="str">
        <f>IFERROR((VLOOKUP(A201,#REF!,2,FALSE)),"")</f>
        <v/>
      </c>
      <c r="C201" s="176" t="str">
        <f t="shared" si="80"/>
        <v/>
      </c>
      <c r="D201" s="176">
        <f t="shared" si="81"/>
        <v>0</v>
      </c>
      <c r="E201" s="210" t="e">
        <f>+MID(#REF!,23,1)</f>
        <v>#REF!</v>
      </c>
      <c r="F201" s="210" t="str">
        <f>IFERROR((VLOOKUP(E201,#REF!,2,FALSE)),"")</f>
        <v/>
      </c>
      <c r="G201" s="184" t="str">
        <f t="shared" si="79"/>
        <v/>
      </c>
      <c r="H201" s="184">
        <f t="shared" si="82"/>
        <v>0</v>
      </c>
    </row>
    <row r="202" spans="1:8" ht="13.5" customHeight="1">
      <c r="A202" s="209" t="e">
        <f>+MID(#REF!,24,1)</f>
        <v>#REF!</v>
      </c>
      <c r="B202" s="209" t="str">
        <f>IFERROR((VLOOKUP(A202,#REF!,2,FALSE)),"")</f>
        <v/>
      </c>
      <c r="C202" s="176" t="str">
        <f t="shared" si="80"/>
        <v/>
      </c>
      <c r="D202" s="176">
        <f t="shared" si="81"/>
        <v>0</v>
      </c>
      <c r="E202" s="210" t="e">
        <f>+MID(#REF!,24,1)</f>
        <v>#REF!</v>
      </c>
      <c r="F202" s="210" t="str">
        <f>IFERROR((VLOOKUP(E202,#REF!,2,FALSE)),"")</f>
        <v/>
      </c>
      <c r="G202" s="184" t="str">
        <f t="shared" si="79"/>
        <v/>
      </c>
      <c r="H202" s="184">
        <f t="shared" si="82"/>
        <v>0</v>
      </c>
    </row>
    <row r="203" spans="1:8" ht="13.5" customHeight="1">
      <c r="A203" s="209" t="e">
        <f>+MID(#REF!,25,1)</f>
        <v>#REF!</v>
      </c>
      <c r="B203" s="209" t="str">
        <f>IFERROR((VLOOKUP(A203,#REF!,2,FALSE)),"")</f>
        <v/>
      </c>
      <c r="C203" s="176" t="str">
        <f t="shared" si="80"/>
        <v/>
      </c>
      <c r="D203" s="176">
        <f t="shared" si="81"/>
        <v>0</v>
      </c>
      <c r="E203" s="210" t="e">
        <f>+MID(#REF!,25,1)</f>
        <v>#REF!</v>
      </c>
      <c r="F203" s="210" t="str">
        <f>IFERROR((VLOOKUP(E203,#REF!,2,FALSE)),"")</f>
        <v/>
      </c>
      <c r="G203" s="184" t="str">
        <f t="shared" si="79"/>
        <v/>
      </c>
      <c r="H203" s="184">
        <f t="shared" si="82"/>
        <v>0</v>
      </c>
    </row>
    <row r="204" spans="1:8" ht="13.5" customHeight="1">
      <c r="A204" s="209" t="e">
        <f>+MID(#REF!,26,1)</f>
        <v>#REF!</v>
      </c>
      <c r="B204" s="209" t="str">
        <f>IFERROR((VLOOKUP(A204,#REF!,2,FALSE)),"")</f>
        <v/>
      </c>
      <c r="C204" s="176" t="str">
        <f t="shared" si="80"/>
        <v/>
      </c>
      <c r="D204" s="176">
        <f t="shared" si="81"/>
        <v>0</v>
      </c>
      <c r="E204" s="210" t="e">
        <f>+MID(#REF!,26,1)</f>
        <v>#REF!</v>
      </c>
      <c r="F204" s="210" t="str">
        <f>IFERROR((VLOOKUP(E204,#REF!,2,FALSE)),"")</f>
        <v/>
      </c>
      <c r="G204" s="184" t="str">
        <f t="shared" si="79"/>
        <v/>
      </c>
      <c r="H204" s="184">
        <f t="shared" si="82"/>
        <v>0</v>
      </c>
    </row>
    <row r="205" spans="1:8" ht="13.5" customHeight="1">
      <c r="A205" s="209" t="e">
        <f>+MID(#REF!,27,1)</f>
        <v>#REF!</v>
      </c>
      <c r="B205" s="209" t="str">
        <f>IFERROR((VLOOKUP(A205,#REF!,2,FALSE)),"")</f>
        <v/>
      </c>
      <c r="C205" s="176" t="str">
        <f t="shared" si="80"/>
        <v/>
      </c>
      <c r="D205" s="176">
        <f t="shared" si="81"/>
        <v>0</v>
      </c>
      <c r="E205" s="210" t="e">
        <f>+MID(#REF!,27,1)</f>
        <v>#REF!</v>
      </c>
      <c r="F205" s="210" t="str">
        <f>IFERROR((VLOOKUP(E205,#REF!,2,FALSE)),"")</f>
        <v/>
      </c>
      <c r="G205" s="184" t="str">
        <f t="shared" si="79"/>
        <v/>
      </c>
      <c r="H205" s="184">
        <f t="shared" si="82"/>
        <v>0</v>
      </c>
    </row>
    <row r="206" spans="1:8" ht="13.5" customHeight="1">
      <c r="A206" s="209" t="e">
        <f>+MID(#REF!,28,1)</f>
        <v>#REF!</v>
      </c>
      <c r="B206" s="209" t="str">
        <f>IFERROR((VLOOKUP(A206,#REF!,2,FALSE)),"")</f>
        <v/>
      </c>
      <c r="C206" s="176" t="str">
        <f t="shared" si="80"/>
        <v/>
      </c>
      <c r="D206" s="176">
        <f t="shared" si="81"/>
        <v>0</v>
      </c>
      <c r="E206" s="210" t="e">
        <f>+MID(#REF!,28,1)</f>
        <v>#REF!</v>
      </c>
      <c r="F206" s="210" t="str">
        <f>IFERROR((VLOOKUP(E206,#REF!,2,FALSE)),"")</f>
        <v/>
      </c>
      <c r="G206" s="184" t="str">
        <f t="shared" si="79"/>
        <v/>
      </c>
      <c r="H206" s="184">
        <f t="shared" si="82"/>
        <v>0</v>
      </c>
    </row>
    <row r="207" spans="1:8" ht="13.5" customHeight="1">
      <c r="A207" s="209" t="e">
        <f>+MID(#REF!,29,1)</f>
        <v>#REF!</v>
      </c>
      <c r="B207" s="209" t="str">
        <f>IFERROR((VLOOKUP(A207,#REF!,2,FALSE)),"")</f>
        <v/>
      </c>
      <c r="C207" s="176" t="str">
        <f t="shared" si="80"/>
        <v/>
      </c>
      <c r="D207" s="176">
        <f t="shared" si="81"/>
        <v>0</v>
      </c>
      <c r="E207" s="210" t="e">
        <f>+MID(#REF!,29,1)</f>
        <v>#REF!</v>
      </c>
      <c r="F207" s="210" t="str">
        <f>IFERROR((VLOOKUP(E207,#REF!,2,FALSE)),"")</f>
        <v/>
      </c>
      <c r="G207" s="184" t="str">
        <f t="shared" si="79"/>
        <v/>
      </c>
      <c r="H207" s="184">
        <f t="shared" si="82"/>
        <v>0</v>
      </c>
    </row>
    <row r="208" spans="1:8" ht="13.5" customHeight="1">
      <c r="A208" s="209" t="e">
        <f>+MID(#REF!,30,1)</f>
        <v>#REF!</v>
      </c>
      <c r="B208" s="209" t="str">
        <f>IFERROR((VLOOKUP(A208,#REF!,2,FALSE)),"")</f>
        <v/>
      </c>
      <c r="C208" s="176" t="str">
        <f t="shared" si="80"/>
        <v/>
      </c>
      <c r="D208" s="176">
        <f t="shared" si="81"/>
        <v>0</v>
      </c>
      <c r="E208" s="210" t="e">
        <f>+MID(#REF!,30,1)</f>
        <v>#REF!</v>
      </c>
      <c r="F208" s="210" t="str">
        <f>IFERROR((VLOOKUP(E208,#REF!,2,FALSE)),"")</f>
        <v/>
      </c>
      <c r="G208" s="184" t="str">
        <f t="shared" si="79"/>
        <v/>
      </c>
      <c r="H208" s="184">
        <f t="shared" si="82"/>
        <v>0</v>
      </c>
    </row>
    <row r="209" spans="1:8" ht="13.5" customHeight="1">
      <c r="A209" s="209" t="e">
        <f>+MID(#REF!,31,1)</f>
        <v>#REF!</v>
      </c>
      <c r="B209" s="209" t="str">
        <f>IFERROR((VLOOKUP(A209,#REF!,2,FALSE)),"")</f>
        <v/>
      </c>
      <c r="C209" s="176" t="str">
        <f t="shared" si="80"/>
        <v/>
      </c>
      <c r="D209" s="176">
        <f t="shared" si="81"/>
        <v>0</v>
      </c>
      <c r="E209" s="210" t="e">
        <f>+MID(#REF!,31,1)</f>
        <v>#REF!</v>
      </c>
      <c r="F209" s="210" t="str">
        <f>IFERROR((VLOOKUP(E209,#REF!,2,FALSE)),"")</f>
        <v/>
      </c>
      <c r="G209" s="184" t="str">
        <f t="shared" si="79"/>
        <v/>
      </c>
      <c r="H209" s="184">
        <f t="shared" si="82"/>
        <v>0</v>
      </c>
    </row>
    <row r="210" spans="1:8" ht="13.5" customHeight="1">
      <c r="A210" s="209" t="e">
        <f>+MID(#REF!,32,1)</f>
        <v>#REF!</v>
      </c>
      <c r="B210" s="209" t="str">
        <f>IFERROR((VLOOKUP(A210,#REF!,2,FALSE)),"")</f>
        <v/>
      </c>
      <c r="C210" s="176" t="str">
        <f t="shared" si="80"/>
        <v/>
      </c>
      <c r="D210" s="218">
        <f t="shared" si="81"/>
        <v>0</v>
      </c>
      <c r="E210" s="210" t="e">
        <f>+MID(#REF!,32,1)</f>
        <v>#REF!</v>
      </c>
      <c r="F210" s="210" t="str">
        <f>IFERROR((VLOOKUP(E210,#REF!,2,FALSE)),"")</f>
        <v/>
      </c>
      <c r="G210" s="184" t="str">
        <f t="shared" si="79"/>
        <v/>
      </c>
      <c r="H210" s="219">
        <f t="shared" si="82"/>
        <v>0</v>
      </c>
    </row>
    <row r="211" spans="1:8" ht="13.5" customHeight="1">
      <c r="A211" s="220"/>
      <c r="B211" s="220"/>
      <c r="D211" s="209">
        <f>SUM(D179:D210)</f>
        <v>0</v>
      </c>
      <c r="E211" s="220"/>
      <c r="F211" s="220"/>
      <c r="H211" s="209">
        <f>SUM(H179:H210)</f>
        <v>0</v>
      </c>
    </row>
    <row r="212" spans="1:8" ht="13.5" customHeight="1"/>
    <row r="213" spans="1:8" ht="13.5" customHeight="1"/>
    <row r="214" spans="1:8" ht="13.5" customHeight="1"/>
    <row r="215" spans="1:8" ht="13.5" customHeight="1"/>
    <row r="216" spans="1:8" ht="13.5" customHeight="1"/>
    <row r="217" spans="1:8" ht="13.5" customHeight="1"/>
    <row r="218" spans="1:8" ht="13.5" customHeight="1"/>
    <row r="219" spans="1:8" ht="13.5" customHeight="1"/>
    <row r="220" spans="1:8" ht="13.5" customHeight="1"/>
    <row r="221" spans="1:8" ht="13.5" customHeight="1"/>
    <row r="222" spans="1:8" ht="13.5" customHeight="1"/>
    <row r="223" spans="1:8" ht="13.5" customHeight="1"/>
    <row r="224" spans="1:8"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sheetData>
  <phoneticPr fontId="3"/>
  <conditionalFormatting sqref="G21">
    <cfRule type="expression" priority="1">
      <formula>$D$105&gt;0</formula>
    </cfRule>
  </conditionalFormatting>
  <conditionalFormatting sqref="H26">
    <cfRule type="expression" dxfId="12" priority="2">
      <formula>$D$176&gt;0</formula>
    </cfRule>
  </conditionalFormatting>
  <pageMargins left="0.7" right="0.7" top="0.75" bottom="0.75" header="0" footer="0"/>
  <pageSetup orientation="landscape"/>
  <headerFooter>
    <oddFooter>&amp;RNDA対象資料:29-0174-SYS001146(S)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BY141"/>
  <sheetViews>
    <sheetView view="pageBreakPreview" zoomScale="85" zoomScaleNormal="70" zoomScaleSheetLayoutView="85" workbookViewId="0">
      <selection activeCell="AH31" sqref="AH31"/>
    </sheetView>
  </sheetViews>
  <sheetFormatPr defaultColWidth="2.44140625" defaultRowHeight="13.2"/>
  <cols>
    <col min="1" max="13" width="2.44140625" style="1"/>
    <col min="14" max="14" width="4.109375" style="1" customWidth="1"/>
    <col min="15" max="24" width="2.44140625" style="1"/>
    <col min="25" max="25" width="3.21875" style="1" customWidth="1"/>
    <col min="26" max="28" width="2.44140625" style="1"/>
    <col min="29" max="35" width="3.33203125" style="1" customWidth="1"/>
    <col min="36" max="43" width="2.44140625" style="1"/>
    <col min="44" max="44" width="3.44140625" style="1" customWidth="1"/>
    <col min="45" max="52" width="2.44140625" style="1"/>
    <col min="53" max="53" width="3.109375" style="1" customWidth="1"/>
    <col min="54" max="54" width="3.21875" style="1" bestFit="1" customWidth="1"/>
    <col min="55" max="57" width="2.44140625" style="1" customWidth="1"/>
    <col min="58" max="16384" width="2.44140625" style="1"/>
  </cols>
  <sheetData>
    <row r="1" spans="1:77" s="4" customFormat="1" ht="12.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77" s="4" customFormat="1" ht="6.75" customHeight="1">
      <c r="A2" s="3"/>
      <c r="B2" s="566" t="s">
        <v>1179</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3"/>
    </row>
    <row r="3" spans="1:77" s="4" customFormat="1" ht="6.75" customHeight="1">
      <c r="A3" s="3"/>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3"/>
    </row>
    <row r="4" spans="1:77" s="4" customFormat="1" ht="6.75" customHeight="1">
      <c r="A4" s="3"/>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3"/>
    </row>
    <row r="5" spans="1:77" s="4" customFormat="1" ht="6.75" customHeight="1">
      <c r="A5" s="3"/>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3"/>
    </row>
    <row r="6" spans="1:77">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
      <c r="AP6" s="5"/>
      <c r="AQ6" s="6"/>
      <c r="AR6" s="3"/>
      <c r="AS6" s="3"/>
      <c r="AT6" s="3"/>
      <c r="AU6" s="105"/>
      <c r="AV6" s="3"/>
      <c r="AW6" s="3"/>
      <c r="AX6" s="5"/>
      <c r="AY6" s="5"/>
      <c r="AZ6" s="5"/>
      <c r="BA6" s="5"/>
      <c r="BB6" s="279" t="str">
        <f>本紙!AY5</f>
        <v>Ver.1.7(2025.05.31～）</v>
      </c>
    </row>
    <row r="7" spans="1:77" ht="13.5" customHeight="1">
      <c r="A7" s="5"/>
      <c r="B7" s="653" t="s">
        <v>1144</v>
      </c>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5"/>
    </row>
    <row r="8" spans="1:77" ht="14.25" customHeight="1">
      <c r="A8" s="5"/>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3"/>
      <c r="AZ8" s="653"/>
      <c r="BA8" s="653"/>
      <c r="BB8" s="5"/>
    </row>
    <row r="9" spans="1:77" ht="11.25" customHeight="1">
      <c r="A9" s="5"/>
      <c r="B9" s="3"/>
      <c r="C9" s="3"/>
      <c r="D9" s="3"/>
      <c r="E9" s="3"/>
      <c r="F9" s="3"/>
      <c r="G9" s="3"/>
      <c r="H9" s="3"/>
      <c r="I9" s="3"/>
      <c r="J9" s="3"/>
      <c r="K9" s="3"/>
      <c r="L9" s="3"/>
      <c r="M9" s="3"/>
      <c r="N9" s="3"/>
      <c r="O9" s="7"/>
      <c r="P9" s="7"/>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5"/>
    </row>
    <row r="10" spans="1:77" s="12" customFormat="1" ht="28.5" customHeight="1">
      <c r="A10" s="9"/>
      <c r="B10" s="665" t="s">
        <v>224</v>
      </c>
      <c r="C10" s="665"/>
      <c r="D10" s="665"/>
      <c r="E10" s="665"/>
      <c r="F10" s="665"/>
      <c r="G10" s="665"/>
      <c r="H10" s="658" t="s">
        <v>1188</v>
      </c>
      <c r="I10" s="659"/>
      <c r="J10" s="659"/>
      <c r="K10" s="659"/>
      <c r="L10" s="659"/>
      <c r="M10" s="659"/>
      <c r="N10" s="659"/>
      <c r="O10" s="659"/>
      <c r="P10" s="659"/>
      <c r="Q10" s="659"/>
      <c r="R10" s="659"/>
      <c r="S10" s="659"/>
      <c r="T10" s="659"/>
      <c r="U10" s="659"/>
      <c r="V10" s="659"/>
      <c r="W10" s="659"/>
      <c r="X10" s="659"/>
      <c r="Y10" s="659"/>
      <c r="Z10" s="659"/>
      <c r="AA10" s="659"/>
      <c r="AB10" s="660"/>
      <c r="AC10" s="661" t="s">
        <v>724</v>
      </c>
      <c r="AD10" s="662"/>
      <c r="AE10" s="662"/>
      <c r="AF10" s="662"/>
      <c r="AG10" s="662"/>
      <c r="AH10" s="662"/>
      <c r="AI10" s="663"/>
      <c r="AJ10" s="177"/>
      <c r="AK10" s="356" t="s">
        <v>244</v>
      </c>
      <c r="AL10" s="178"/>
      <c r="AM10" s="664" t="s">
        <v>725</v>
      </c>
      <c r="AN10" s="664"/>
      <c r="AO10" s="664"/>
      <c r="AP10" s="178"/>
      <c r="AQ10" s="356" t="s">
        <v>244</v>
      </c>
      <c r="AR10" s="178"/>
      <c r="AS10" s="664" t="s">
        <v>726</v>
      </c>
      <c r="AT10" s="664"/>
      <c r="AU10" s="664"/>
      <c r="AV10" s="664"/>
      <c r="AW10" s="178"/>
      <c r="AX10" s="178"/>
      <c r="AY10" s="178"/>
      <c r="AZ10" s="178"/>
      <c r="BA10" s="179"/>
      <c r="BB10" s="9"/>
    </row>
    <row r="11" spans="1:77" ht="11.25" customHeight="1">
      <c r="A11" s="5"/>
      <c r="B11" s="13"/>
      <c r="C11" s="11"/>
      <c r="D11" s="10"/>
      <c r="E11" s="10"/>
      <c r="F11" s="10"/>
      <c r="G11" s="10"/>
      <c r="H11" s="10"/>
      <c r="I11" s="10"/>
      <c r="J11" s="10"/>
      <c r="K11" s="10"/>
      <c r="L11" s="10"/>
      <c r="M11" s="11"/>
      <c r="N11" s="10"/>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5"/>
    </row>
    <row r="12" spans="1:77" ht="32.25" customHeight="1">
      <c r="A12" s="5"/>
      <c r="B12" s="654" t="s">
        <v>3</v>
      </c>
      <c r="C12" s="654"/>
      <c r="D12" s="654"/>
      <c r="E12" s="654"/>
      <c r="F12" s="654"/>
      <c r="G12" s="654"/>
      <c r="H12" s="654"/>
      <c r="I12" s="654"/>
      <c r="J12" s="654"/>
      <c r="K12" s="654"/>
      <c r="L12" s="654"/>
      <c r="M12" s="654"/>
      <c r="N12" s="654"/>
      <c r="O12" s="654" t="s">
        <v>4</v>
      </c>
      <c r="P12" s="654"/>
      <c r="Q12" s="654"/>
      <c r="R12" s="654"/>
      <c r="S12" s="654"/>
      <c r="T12" s="654"/>
      <c r="U12" s="654"/>
      <c r="V12" s="654"/>
      <c r="W12" s="654"/>
      <c r="X12" s="654"/>
      <c r="Y12" s="654"/>
      <c r="Z12" s="10"/>
      <c r="AA12" s="10"/>
      <c r="AB12" s="10"/>
      <c r="AC12" s="10"/>
      <c r="AD12" s="10"/>
      <c r="AE12" s="10"/>
      <c r="AF12" s="655" t="s">
        <v>5</v>
      </c>
      <c r="AG12" s="656"/>
      <c r="AH12" s="656"/>
      <c r="AI12" s="656"/>
      <c r="AJ12" s="656"/>
      <c r="AK12" s="656"/>
      <c r="AL12" s="656"/>
      <c r="AM12" s="656"/>
      <c r="AN12" s="656"/>
      <c r="AO12" s="656"/>
      <c r="AP12" s="656"/>
      <c r="AQ12" s="656"/>
      <c r="AR12" s="656"/>
      <c r="AS12" s="656"/>
      <c r="AT12" s="656"/>
      <c r="AU12" s="656"/>
      <c r="AV12" s="656"/>
      <c r="AW12" s="656"/>
      <c r="AX12" s="656"/>
      <c r="AY12" s="656"/>
      <c r="AZ12" s="656"/>
      <c r="BA12" s="657"/>
      <c r="BB12" s="9"/>
    </row>
    <row r="13" spans="1:77" ht="16.05" customHeight="1">
      <c r="A13" s="10"/>
      <c r="B13" s="624" t="s">
        <v>1085</v>
      </c>
      <c r="C13" s="625"/>
      <c r="D13" s="625"/>
      <c r="E13" s="625"/>
      <c r="F13" s="625"/>
      <c r="G13" s="625"/>
      <c r="H13" s="625"/>
      <c r="I13" s="625"/>
      <c r="J13" s="625"/>
      <c r="K13" s="625"/>
      <c r="L13" s="625"/>
      <c r="M13" s="625"/>
      <c r="N13" s="626"/>
      <c r="O13" s="638" t="s">
        <v>1167</v>
      </c>
      <c r="P13" s="639"/>
      <c r="Q13" s="639"/>
      <c r="R13" s="639"/>
      <c r="S13" s="639"/>
      <c r="T13" s="639"/>
      <c r="U13" s="639"/>
      <c r="V13" s="639"/>
      <c r="W13" s="639"/>
      <c r="X13" s="639"/>
      <c r="Y13" s="640"/>
      <c r="Z13" s="10"/>
      <c r="AA13" s="10"/>
      <c r="AB13" s="10"/>
      <c r="AC13" s="10"/>
      <c r="AD13" s="10"/>
      <c r="AE13" s="10"/>
      <c r="AF13" s="592" t="s">
        <v>1158</v>
      </c>
      <c r="AG13" s="326" t="s">
        <v>1159</v>
      </c>
      <c r="AH13" s="327"/>
      <c r="AI13" s="327"/>
      <c r="AJ13" s="327"/>
      <c r="AK13" s="327"/>
      <c r="AL13" s="327"/>
      <c r="AM13" s="327"/>
      <c r="AN13" s="327"/>
      <c r="AO13" s="327"/>
      <c r="AP13" s="327"/>
      <c r="AQ13" s="327"/>
      <c r="AR13" s="327"/>
      <c r="AS13" s="327"/>
      <c r="AT13" s="327"/>
      <c r="AU13" s="327"/>
      <c r="AV13" s="327"/>
      <c r="AW13" s="327"/>
      <c r="AX13" s="327"/>
      <c r="AY13" s="327"/>
      <c r="AZ13" s="327"/>
      <c r="BA13" s="328"/>
      <c r="BB13" s="9"/>
    </row>
    <row r="14" spans="1:77" s="27" customFormat="1" ht="16.05" customHeight="1">
      <c r="A14" s="32"/>
      <c r="B14" s="627"/>
      <c r="C14" s="628"/>
      <c r="D14" s="628"/>
      <c r="E14" s="628"/>
      <c r="F14" s="628"/>
      <c r="G14" s="628"/>
      <c r="H14" s="628"/>
      <c r="I14" s="628"/>
      <c r="J14" s="628"/>
      <c r="K14" s="628"/>
      <c r="L14" s="628"/>
      <c r="M14" s="628"/>
      <c r="N14" s="629"/>
      <c r="O14" s="641"/>
      <c r="P14" s="642"/>
      <c r="Q14" s="642"/>
      <c r="R14" s="642"/>
      <c r="S14" s="642"/>
      <c r="T14" s="642"/>
      <c r="U14" s="642"/>
      <c r="V14" s="642"/>
      <c r="W14" s="642"/>
      <c r="X14" s="642"/>
      <c r="Y14" s="643"/>
      <c r="Z14" s="32"/>
      <c r="AA14" s="32"/>
      <c r="AB14" s="32"/>
      <c r="AC14" s="32"/>
      <c r="AD14" s="32"/>
      <c r="AE14" s="32"/>
      <c r="AF14" s="593"/>
      <c r="AG14" s="329"/>
      <c r="AH14" s="304" t="s">
        <v>244</v>
      </c>
      <c r="AI14" s="330"/>
      <c r="AJ14" s="331" t="s">
        <v>1160</v>
      </c>
      <c r="AK14" s="331"/>
      <c r="AL14" s="330"/>
      <c r="AM14" s="332"/>
      <c r="AN14" s="331"/>
      <c r="AO14" s="332"/>
      <c r="AP14" s="330"/>
      <c r="AQ14" s="330"/>
      <c r="AR14" s="330"/>
      <c r="AS14" s="330"/>
      <c r="AT14" s="330"/>
      <c r="AU14" s="330"/>
      <c r="AV14" s="330"/>
      <c r="AW14" s="330"/>
      <c r="AX14" s="333"/>
      <c r="AY14" s="333"/>
      <c r="AZ14" s="333"/>
      <c r="BA14" s="334"/>
      <c r="BB14" s="50"/>
      <c r="BW14" s="312"/>
      <c r="BX14" s="312"/>
      <c r="BY14" s="317"/>
    </row>
    <row r="15" spans="1:77" ht="14.4">
      <c r="A15" s="10"/>
      <c r="B15" s="627"/>
      <c r="C15" s="630"/>
      <c r="D15" s="630"/>
      <c r="E15" s="630"/>
      <c r="F15" s="630"/>
      <c r="G15" s="630"/>
      <c r="H15" s="630"/>
      <c r="I15" s="630"/>
      <c r="J15" s="630"/>
      <c r="K15" s="630"/>
      <c r="L15" s="630"/>
      <c r="M15" s="630"/>
      <c r="N15" s="629"/>
      <c r="O15" s="641"/>
      <c r="P15" s="644"/>
      <c r="Q15" s="644"/>
      <c r="R15" s="644"/>
      <c r="S15" s="644"/>
      <c r="T15" s="644"/>
      <c r="U15" s="644"/>
      <c r="V15" s="644"/>
      <c r="W15" s="644"/>
      <c r="X15" s="644"/>
      <c r="Y15" s="643"/>
      <c r="Z15" s="10"/>
      <c r="AA15" s="10"/>
      <c r="AB15" s="10"/>
      <c r="AC15" s="10"/>
      <c r="AD15" s="10"/>
      <c r="AE15" s="10"/>
      <c r="AF15" s="593"/>
      <c r="AG15" s="329"/>
      <c r="AH15" s="304" t="s">
        <v>244</v>
      </c>
      <c r="AI15" s="330"/>
      <c r="AJ15" s="331" t="s">
        <v>1161</v>
      </c>
      <c r="AK15" s="331"/>
      <c r="AL15" s="330"/>
      <c r="AM15" s="332"/>
      <c r="AN15" s="331"/>
      <c r="AO15" s="332"/>
      <c r="AP15" s="330"/>
      <c r="AQ15" s="330"/>
      <c r="AR15" s="330"/>
      <c r="AS15" s="330"/>
      <c r="AT15" s="330"/>
      <c r="AU15" s="330"/>
      <c r="AV15" s="330"/>
      <c r="AW15" s="330"/>
      <c r="AX15" s="330"/>
      <c r="AY15" s="330"/>
      <c r="AZ15" s="330"/>
      <c r="BA15" s="335"/>
      <c r="BB15" s="9"/>
    </row>
    <row r="16" spans="1:77" ht="14.4">
      <c r="A16" s="10"/>
      <c r="B16" s="627"/>
      <c r="C16" s="630"/>
      <c r="D16" s="630"/>
      <c r="E16" s="630"/>
      <c r="F16" s="630"/>
      <c r="G16" s="630"/>
      <c r="H16" s="630"/>
      <c r="I16" s="630"/>
      <c r="J16" s="630"/>
      <c r="K16" s="630"/>
      <c r="L16" s="630"/>
      <c r="M16" s="630"/>
      <c r="N16" s="629"/>
      <c r="O16" s="641"/>
      <c r="P16" s="644"/>
      <c r="Q16" s="644"/>
      <c r="R16" s="644"/>
      <c r="S16" s="644"/>
      <c r="T16" s="644"/>
      <c r="U16" s="644"/>
      <c r="V16" s="644"/>
      <c r="W16" s="644"/>
      <c r="X16" s="644"/>
      <c r="Y16" s="643"/>
      <c r="Z16" s="10"/>
      <c r="AA16" s="10"/>
      <c r="AB16" s="10"/>
      <c r="AC16" s="10"/>
      <c r="AD16" s="10"/>
      <c r="AE16" s="10"/>
      <c r="AF16" s="593"/>
      <c r="AG16" s="329"/>
      <c r="AH16" s="330"/>
      <c r="AI16" s="330"/>
      <c r="AJ16" s="336" t="s">
        <v>526</v>
      </c>
      <c r="AK16" s="331"/>
      <c r="AL16" s="330"/>
      <c r="AM16" s="332"/>
      <c r="AN16" s="331"/>
      <c r="AO16" s="332"/>
      <c r="AP16" s="330"/>
      <c r="AQ16" s="330"/>
      <c r="AR16" s="330"/>
      <c r="AS16" s="330"/>
      <c r="AT16" s="330"/>
      <c r="AU16" s="330"/>
      <c r="AV16" s="330"/>
      <c r="AW16" s="330"/>
      <c r="AX16" s="330"/>
      <c r="AY16" s="330"/>
      <c r="AZ16" s="330"/>
      <c r="BA16" s="335"/>
      <c r="BB16" s="9"/>
    </row>
    <row r="17" spans="1:54" ht="14.4">
      <c r="A17" s="10"/>
      <c r="B17" s="627"/>
      <c r="C17" s="630"/>
      <c r="D17" s="630"/>
      <c r="E17" s="630"/>
      <c r="F17" s="630"/>
      <c r="G17" s="630"/>
      <c r="H17" s="630"/>
      <c r="I17" s="630"/>
      <c r="J17" s="630"/>
      <c r="K17" s="630"/>
      <c r="L17" s="630"/>
      <c r="M17" s="630"/>
      <c r="N17" s="629"/>
      <c r="O17" s="641"/>
      <c r="P17" s="644"/>
      <c r="Q17" s="644"/>
      <c r="R17" s="644"/>
      <c r="S17" s="644"/>
      <c r="T17" s="644"/>
      <c r="U17" s="644"/>
      <c r="V17" s="644"/>
      <c r="W17" s="644"/>
      <c r="X17" s="644"/>
      <c r="Y17" s="643"/>
      <c r="Z17" s="10"/>
      <c r="AA17" s="10"/>
      <c r="AB17" s="10"/>
      <c r="AC17" s="10"/>
      <c r="AD17" s="10"/>
      <c r="AE17" s="10"/>
      <c r="AF17" s="593"/>
      <c r="AG17" s="329"/>
      <c r="AH17" s="304" t="s">
        <v>244</v>
      </c>
      <c r="AI17" s="330"/>
      <c r="AJ17" s="337" t="s">
        <v>1162</v>
      </c>
      <c r="AK17" s="330"/>
      <c r="AL17" s="330"/>
      <c r="AM17" s="330"/>
      <c r="AN17" s="330"/>
      <c r="AO17" s="330"/>
      <c r="AP17" s="330"/>
      <c r="AQ17" s="330"/>
      <c r="AR17" s="330"/>
      <c r="AS17" s="330"/>
      <c r="AT17" s="330"/>
      <c r="AU17" s="330"/>
      <c r="AV17" s="330"/>
      <c r="AW17" s="330"/>
      <c r="AX17" s="330"/>
      <c r="AY17" s="330"/>
      <c r="AZ17" s="330"/>
      <c r="BA17" s="335"/>
      <c r="BB17" s="9"/>
    </row>
    <row r="18" spans="1:54" ht="14.4">
      <c r="A18" s="10"/>
      <c r="B18" s="627"/>
      <c r="C18" s="630"/>
      <c r="D18" s="630"/>
      <c r="E18" s="630"/>
      <c r="F18" s="630"/>
      <c r="G18" s="630"/>
      <c r="H18" s="630"/>
      <c r="I18" s="630"/>
      <c r="J18" s="630"/>
      <c r="K18" s="630"/>
      <c r="L18" s="630"/>
      <c r="M18" s="630"/>
      <c r="N18" s="629"/>
      <c r="O18" s="641"/>
      <c r="P18" s="644"/>
      <c r="Q18" s="644"/>
      <c r="R18" s="644"/>
      <c r="S18" s="644"/>
      <c r="T18" s="644"/>
      <c r="U18" s="644"/>
      <c r="V18" s="644"/>
      <c r="W18" s="644"/>
      <c r="X18" s="644"/>
      <c r="Y18" s="643"/>
      <c r="Z18" s="10"/>
      <c r="AA18" s="10"/>
      <c r="AB18" s="10"/>
      <c r="AC18" s="10"/>
      <c r="AD18" s="10"/>
      <c r="AE18" s="10"/>
      <c r="AF18" s="593"/>
      <c r="AG18" s="329"/>
      <c r="AH18" s="330"/>
      <c r="AI18" s="330"/>
      <c r="AJ18" s="336" t="s">
        <v>247</v>
      </c>
      <c r="AK18" s="330"/>
      <c r="AL18" s="330"/>
      <c r="AM18" s="330"/>
      <c r="AN18" s="330"/>
      <c r="AO18" s="330"/>
      <c r="AP18" s="330"/>
      <c r="AQ18" s="330"/>
      <c r="AR18" s="330"/>
      <c r="AS18" s="330"/>
      <c r="AT18" s="330"/>
      <c r="AU18" s="330"/>
      <c r="AV18" s="330"/>
      <c r="AW18" s="330"/>
      <c r="AX18" s="330"/>
      <c r="AY18" s="330"/>
      <c r="AZ18" s="331"/>
      <c r="BA18" s="334"/>
      <c r="BB18" s="9"/>
    </row>
    <row r="19" spans="1:54" ht="14.4">
      <c r="A19" s="10"/>
      <c r="B19" s="627"/>
      <c r="C19" s="630"/>
      <c r="D19" s="630"/>
      <c r="E19" s="630"/>
      <c r="F19" s="630"/>
      <c r="G19" s="630"/>
      <c r="H19" s="630"/>
      <c r="I19" s="630"/>
      <c r="J19" s="630"/>
      <c r="K19" s="630"/>
      <c r="L19" s="630"/>
      <c r="M19" s="630"/>
      <c r="N19" s="629"/>
      <c r="O19" s="641"/>
      <c r="P19" s="644"/>
      <c r="Q19" s="644"/>
      <c r="R19" s="644"/>
      <c r="S19" s="644"/>
      <c r="T19" s="644"/>
      <c r="U19" s="644"/>
      <c r="V19" s="644"/>
      <c r="W19" s="644"/>
      <c r="X19" s="644"/>
      <c r="Y19" s="643"/>
      <c r="Z19" s="10"/>
      <c r="AA19" s="10"/>
      <c r="AB19" s="10"/>
      <c r="AC19" s="10"/>
      <c r="AD19" s="10"/>
      <c r="AE19" s="10"/>
      <c r="AF19" s="593"/>
      <c r="AG19" s="329"/>
      <c r="AH19" s="338"/>
      <c r="AI19" s="338"/>
      <c r="AJ19" s="331"/>
      <c r="AK19" s="319"/>
      <c r="AL19" s="320"/>
      <c r="AM19" s="320"/>
      <c r="AN19" s="320"/>
      <c r="AO19" s="320"/>
      <c r="AP19" s="320"/>
      <c r="AQ19" s="320"/>
      <c r="AR19" s="320"/>
      <c r="AS19" s="320"/>
      <c r="AT19" s="320"/>
      <c r="AU19" s="320"/>
      <c r="AV19" s="320"/>
      <c r="AW19" s="321"/>
      <c r="AX19" s="331"/>
      <c r="AY19" s="331"/>
      <c r="AZ19" s="331"/>
      <c r="BA19" s="334"/>
      <c r="BB19" s="9"/>
    </row>
    <row r="20" spans="1:54" ht="14.4">
      <c r="A20" s="10"/>
      <c r="B20" s="627"/>
      <c r="C20" s="630"/>
      <c r="D20" s="630"/>
      <c r="E20" s="630"/>
      <c r="F20" s="630"/>
      <c r="G20" s="630"/>
      <c r="H20" s="630"/>
      <c r="I20" s="630"/>
      <c r="J20" s="630"/>
      <c r="K20" s="630"/>
      <c r="L20" s="630"/>
      <c r="M20" s="630"/>
      <c r="N20" s="629"/>
      <c r="O20" s="641"/>
      <c r="P20" s="644"/>
      <c r="Q20" s="644"/>
      <c r="R20" s="644"/>
      <c r="S20" s="644"/>
      <c r="T20" s="644"/>
      <c r="U20" s="644"/>
      <c r="V20" s="644"/>
      <c r="W20" s="644"/>
      <c r="X20" s="644"/>
      <c r="Y20" s="643"/>
      <c r="Z20" s="10"/>
      <c r="AA20" s="10"/>
      <c r="AB20" s="10"/>
      <c r="AC20" s="10"/>
      <c r="AD20" s="10"/>
      <c r="AE20" s="10"/>
      <c r="AF20" s="593"/>
      <c r="AG20" s="329"/>
      <c r="AH20" s="338"/>
      <c r="AI20" s="338"/>
      <c r="AJ20" s="331"/>
      <c r="AK20" s="322"/>
      <c r="AL20" s="323"/>
      <c r="AM20" s="323"/>
      <c r="AN20" s="323"/>
      <c r="AO20" s="323"/>
      <c r="AP20" s="323"/>
      <c r="AQ20" s="323"/>
      <c r="AR20" s="323"/>
      <c r="AS20" s="323"/>
      <c r="AT20" s="323"/>
      <c r="AU20" s="323"/>
      <c r="AV20" s="323"/>
      <c r="AW20" s="324"/>
      <c r="AX20" s="331"/>
      <c r="AY20" s="331"/>
      <c r="AZ20" s="333"/>
      <c r="BA20" s="334"/>
      <c r="BB20" s="9"/>
    </row>
    <row r="21" spans="1:54" ht="14.4">
      <c r="A21" s="10"/>
      <c r="B21" s="627"/>
      <c r="C21" s="630"/>
      <c r="D21" s="630"/>
      <c r="E21" s="630"/>
      <c r="F21" s="630"/>
      <c r="G21" s="630"/>
      <c r="H21" s="630"/>
      <c r="I21" s="630"/>
      <c r="J21" s="630"/>
      <c r="K21" s="630"/>
      <c r="L21" s="630"/>
      <c r="M21" s="630"/>
      <c r="N21" s="629"/>
      <c r="O21" s="641"/>
      <c r="P21" s="644"/>
      <c r="Q21" s="644"/>
      <c r="R21" s="644"/>
      <c r="S21" s="644"/>
      <c r="T21" s="644"/>
      <c r="U21" s="644"/>
      <c r="V21" s="644"/>
      <c r="W21" s="644"/>
      <c r="X21" s="644"/>
      <c r="Y21" s="643"/>
      <c r="Z21" s="10"/>
      <c r="AA21" s="10"/>
      <c r="AB21" s="10"/>
      <c r="AC21" s="10"/>
      <c r="AD21" s="10"/>
      <c r="AE21" s="10"/>
      <c r="AF21" s="593"/>
      <c r="AG21" s="339"/>
      <c r="AH21" s="325" t="s">
        <v>244</v>
      </c>
      <c r="AI21" s="340"/>
      <c r="AJ21" s="341" t="s">
        <v>1168</v>
      </c>
      <c r="AK21" s="341"/>
      <c r="AL21" s="340"/>
      <c r="AM21" s="342"/>
      <c r="AN21" s="341"/>
      <c r="AO21" s="342"/>
      <c r="AP21" s="340"/>
      <c r="AQ21" s="343"/>
      <c r="AR21" s="343"/>
      <c r="AS21" s="343"/>
      <c r="AT21" s="343"/>
      <c r="AU21" s="343"/>
      <c r="AV21" s="343"/>
      <c r="AW21" s="343"/>
      <c r="AX21" s="343"/>
      <c r="AY21" s="343"/>
      <c r="AZ21" s="343"/>
      <c r="BA21" s="344"/>
      <c r="BB21" s="9"/>
    </row>
    <row r="22" spans="1:54" ht="14.4">
      <c r="A22" s="5"/>
      <c r="B22" s="627"/>
      <c r="C22" s="630"/>
      <c r="D22" s="630"/>
      <c r="E22" s="630"/>
      <c r="F22" s="630"/>
      <c r="G22" s="630"/>
      <c r="H22" s="630"/>
      <c r="I22" s="630"/>
      <c r="J22" s="630"/>
      <c r="K22" s="630"/>
      <c r="L22" s="630"/>
      <c r="M22" s="630"/>
      <c r="N22" s="629"/>
      <c r="O22" s="641"/>
      <c r="P22" s="644"/>
      <c r="Q22" s="644"/>
      <c r="R22" s="644"/>
      <c r="S22" s="644"/>
      <c r="T22" s="644"/>
      <c r="U22" s="644"/>
      <c r="V22" s="644"/>
      <c r="W22" s="644"/>
      <c r="X22" s="644"/>
      <c r="Y22" s="643"/>
      <c r="Z22" s="9"/>
      <c r="AA22" s="9"/>
      <c r="AB22" s="9"/>
      <c r="AC22" s="9"/>
      <c r="AD22" s="9"/>
      <c r="AE22" s="9"/>
      <c r="AF22" s="594"/>
      <c r="AG22" s="345" t="s">
        <v>1163</v>
      </c>
      <c r="AH22" s="333"/>
      <c r="AI22" s="333"/>
      <c r="AJ22" s="333"/>
      <c r="AK22" s="333"/>
      <c r="AL22" s="333"/>
      <c r="AM22" s="333"/>
      <c r="AN22" s="333"/>
      <c r="AO22" s="333"/>
      <c r="AP22" s="333"/>
      <c r="AQ22" s="333"/>
      <c r="AR22" s="333"/>
      <c r="AS22" s="333"/>
      <c r="AT22" s="333"/>
      <c r="AU22" s="333"/>
      <c r="AV22" s="333"/>
      <c r="AW22" s="333"/>
      <c r="AX22" s="333"/>
      <c r="AY22" s="333"/>
      <c r="AZ22" s="333"/>
      <c r="BA22" s="334"/>
      <c r="BB22" s="9"/>
    </row>
    <row r="23" spans="1:54" ht="14.4">
      <c r="A23" s="5"/>
      <c r="B23" s="627"/>
      <c r="C23" s="630"/>
      <c r="D23" s="630"/>
      <c r="E23" s="630"/>
      <c r="F23" s="630"/>
      <c r="G23" s="630"/>
      <c r="H23" s="630"/>
      <c r="I23" s="630"/>
      <c r="J23" s="630"/>
      <c r="K23" s="630"/>
      <c r="L23" s="630"/>
      <c r="M23" s="630"/>
      <c r="N23" s="629"/>
      <c r="O23" s="641"/>
      <c r="P23" s="644"/>
      <c r="Q23" s="644"/>
      <c r="R23" s="644"/>
      <c r="S23" s="644"/>
      <c r="T23" s="644"/>
      <c r="U23" s="644"/>
      <c r="V23" s="644"/>
      <c r="W23" s="644"/>
      <c r="X23" s="644"/>
      <c r="Y23" s="643"/>
      <c r="Z23" s="9"/>
      <c r="AA23" s="9"/>
      <c r="AB23" s="9"/>
      <c r="AC23" s="9"/>
      <c r="AD23" s="9"/>
      <c r="AE23" s="9"/>
      <c r="AF23" s="594"/>
      <c r="AG23" s="329"/>
      <c r="AH23" s="304" t="s">
        <v>244</v>
      </c>
      <c r="AI23" s="330"/>
      <c r="AJ23" s="331" t="s">
        <v>1164</v>
      </c>
      <c r="AK23" s="330"/>
      <c r="AL23" s="330"/>
      <c r="AM23" s="330"/>
      <c r="AN23" s="330"/>
      <c r="AO23" s="330"/>
      <c r="AP23" s="330"/>
      <c r="AQ23" s="330"/>
      <c r="AR23" s="333"/>
      <c r="AS23" s="333"/>
      <c r="AT23" s="333"/>
      <c r="AU23" s="333"/>
      <c r="AV23" s="333"/>
      <c r="AW23" s="333"/>
      <c r="AX23" s="333"/>
      <c r="AY23" s="333"/>
      <c r="AZ23" s="333"/>
      <c r="BA23" s="334"/>
      <c r="BB23" s="9"/>
    </row>
    <row r="24" spans="1:54" ht="14.4">
      <c r="A24" s="5"/>
      <c r="B24" s="627"/>
      <c r="C24" s="630"/>
      <c r="D24" s="630"/>
      <c r="E24" s="630"/>
      <c r="F24" s="630"/>
      <c r="G24" s="630"/>
      <c r="H24" s="630"/>
      <c r="I24" s="630"/>
      <c r="J24" s="630"/>
      <c r="K24" s="630"/>
      <c r="L24" s="630"/>
      <c r="M24" s="630"/>
      <c r="N24" s="629"/>
      <c r="O24" s="641"/>
      <c r="P24" s="644"/>
      <c r="Q24" s="644"/>
      <c r="R24" s="644"/>
      <c r="S24" s="644"/>
      <c r="T24" s="644"/>
      <c r="U24" s="644"/>
      <c r="V24" s="644"/>
      <c r="W24" s="644"/>
      <c r="X24" s="644"/>
      <c r="Y24" s="643"/>
      <c r="Z24" s="9"/>
      <c r="AA24" s="9"/>
      <c r="AB24" s="9"/>
      <c r="AC24" s="9"/>
      <c r="AD24" s="9"/>
      <c r="AE24" s="9"/>
      <c r="AF24" s="594"/>
      <c r="AG24" s="329"/>
      <c r="AH24" s="330"/>
      <c r="AI24" s="330"/>
      <c r="AJ24" s="346" t="s">
        <v>1149</v>
      </c>
      <c r="AK24" s="330"/>
      <c r="AL24" s="330"/>
      <c r="AM24" s="330"/>
      <c r="AN24" s="330"/>
      <c r="AO24" s="330"/>
      <c r="AP24" s="330"/>
      <c r="AQ24" s="330"/>
      <c r="AR24" s="333"/>
      <c r="AS24" s="333"/>
      <c r="AT24" s="333"/>
      <c r="AU24" s="333"/>
      <c r="AV24" s="333"/>
      <c r="AW24" s="333"/>
      <c r="AX24" s="333"/>
      <c r="AY24" s="333"/>
      <c r="AZ24" s="333"/>
      <c r="BA24" s="334"/>
      <c r="BB24" s="9"/>
    </row>
    <row r="25" spans="1:54" ht="14.4">
      <c r="A25" s="5"/>
      <c r="B25" s="627"/>
      <c r="C25" s="630"/>
      <c r="D25" s="630"/>
      <c r="E25" s="630"/>
      <c r="F25" s="630"/>
      <c r="G25" s="630"/>
      <c r="H25" s="630"/>
      <c r="I25" s="630"/>
      <c r="J25" s="630"/>
      <c r="K25" s="630"/>
      <c r="L25" s="630"/>
      <c r="M25" s="630"/>
      <c r="N25" s="629"/>
      <c r="O25" s="641"/>
      <c r="P25" s="644"/>
      <c r="Q25" s="644"/>
      <c r="R25" s="644"/>
      <c r="S25" s="644"/>
      <c r="T25" s="644"/>
      <c r="U25" s="644"/>
      <c r="V25" s="644"/>
      <c r="W25" s="644"/>
      <c r="X25" s="644"/>
      <c r="Y25" s="643"/>
      <c r="Z25" s="9"/>
      <c r="AA25" s="9"/>
      <c r="AB25" s="9"/>
      <c r="AC25" s="9"/>
      <c r="AD25" s="9"/>
      <c r="AE25" s="9"/>
      <c r="AF25" s="594"/>
      <c r="AG25" s="329"/>
      <c r="AH25" s="304" t="s">
        <v>244</v>
      </c>
      <c r="AI25" s="330"/>
      <c r="AJ25" s="331" t="s">
        <v>1160</v>
      </c>
      <c r="AK25" s="331"/>
      <c r="AL25" s="330"/>
      <c r="AM25" s="332"/>
      <c r="AN25" s="331"/>
      <c r="AO25" s="332"/>
      <c r="AP25" s="330"/>
      <c r="AQ25" s="330"/>
      <c r="AR25" s="330"/>
      <c r="AS25" s="330"/>
      <c r="AT25" s="330"/>
      <c r="AU25" s="330"/>
      <c r="AV25" s="330"/>
      <c r="AW25" s="330"/>
      <c r="AX25" s="330"/>
      <c r="AY25" s="330"/>
      <c r="AZ25" s="330"/>
      <c r="BA25" s="334"/>
      <c r="BB25" s="9"/>
    </row>
    <row r="26" spans="1:54" ht="14.4">
      <c r="A26" s="5"/>
      <c r="B26" s="627"/>
      <c r="C26" s="630"/>
      <c r="D26" s="630"/>
      <c r="E26" s="630"/>
      <c r="F26" s="630"/>
      <c r="G26" s="630"/>
      <c r="H26" s="630"/>
      <c r="I26" s="630"/>
      <c r="J26" s="630"/>
      <c r="K26" s="630"/>
      <c r="L26" s="630"/>
      <c r="M26" s="630"/>
      <c r="N26" s="629"/>
      <c r="O26" s="641"/>
      <c r="P26" s="644"/>
      <c r="Q26" s="644"/>
      <c r="R26" s="644"/>
      <c r="S26" s="644"/>
      <c r="T26" s="644"/>
      <c r="U26" s="644"/>
      <c r="V26" s="644"/>
      <c r="W26" s="644"/>
      <c r="X26" s="644"/>
      <c r="Y26" s="643"/>
      <c r="Z26" s="9"/>
      <c r="AA26" s="9"/>
      <c r="AB26" s="9"/>
      <c r="AC26" s="9"/>
      <c r="AD26" s="9"/>
      <c r="AE26" s="9"/>
      <c r="AF26" s="594"/>
      <c r="AG26" s="329"/>
      <c r="AH26" s="304" t="s">
        <v>244</v>
      </c>
      <c r="AI26" s="330"/>
      <c r="AJ26" s="331" t="s">
        <v>525</v>
      </c>
      <c r="AK26" s="330"/>
      <c r="AL26" s="330"/>
      <c r="AM26" s="330"/>
      <c r="AN26" s="330"/>
      <c r="AO26" s="330"/>
      <c r="AP26" s="330"/>
      <c r="AQ26" s="330"/>
      <c r="AR26" s="330"/>
      <c r="AS26" s="330"/>
      <c r="AT26" s="330"/>
      <c r="AU26" s="330"/>
      <c r="AV26" s="330"/>
      <c r="AW26" s="330"/>
      <c r="AX26" s="330"/>
      <c r="AY26" s="330"/>
      <c r="AZ26" s="330"/>
      <c r="BA26" s="334"/>
      <c r="BB26" s="9"/>
    </row>
    <row r="27" spans="1:54" ht="14.4">
      <c r="A27" s="5"/>
      <c r="B27" s="627"/>
      <c r="C27" s="630"/>
      <c r="D27" s="630"/>
      <c r="E27" s="630"/>
      <c r="F27" s="630"/>
      <c r="G27" s="630"/>
      <c r="H27" s="630"/>
      <c r="I27" s="630"/>
      <c r="J27" s="630"/>
      <c r="K27" s="630"/>
      <c r="L27" s="630"/>
      <c r="M27" s="630"/>
      <c r="N27" s="629"/>
      <c r="O27" s="641"/>
      <c r="P27" s="644"/>
      <c r="Q27" s="644"/>
      <c r="R27" s="644"/>
      <c r="S27" s="644"/>
      <c r="T27" s="644"/>
      <c r="U27" s="644"/>
      <c r="V27" s="644"/>
      <c r="W27" s="644"/>
      <c r="X27" s="644"/>
      <c r="Y27" s="643"/>
      <c r="Z27" s="9"/>
      <c r="AA27" s="9"/>
      <c r="AB27" s="9"/>
      <c r="AC27" s="9"/>
      <c r="AD27" s="9"/>
      <c r="AE27" s="9"/>
      <c r="AF27" s="594"/>
      <c r="AG27" s="347"/>
      <c r="AH27" s="340"/>
      <c r="AI27" s="340"/>
      <c r="AJ27" s="348" t="s">
        <v>1149</v>
      </c>
      <c r="AK27" s="340"/>
      <c r="AL27" s="340"/>
      <c r="AM27" s="340"/>
      <c r="AN27" s="340"/>
      <c r="AO27" s="340"/>
      <c r="AP27" s="340"/>
      <c r="AQ27" s="340"/>
      <c r="AR27" s="340"/>
      <c r="AS27" s="340"/>
      <c r="AT27" s="340"/>
      <c r="AU27" s="340"/>
      <c r="AV27" s="340"/>
      <c r="AW27" s="340"/>
      <c r="AX27" s="340"/>
      <c r="AY27" s="340"/>
      <c r="AZ27" s="340"/>
      <c r="BA27" s="344"/>
      <c r="BB27" s="9"/>
    </row>
    <row r="28" spans="1:54" ht="14.4">
      <c r="A28" s="5"/>
      <c r="B28" s="627"/>
      <c r="C28" s="630"/>
      <c r="D28" s="630"/>
      <c r="E28" s="630"/>
      <c r="F28" s="630"/>
      <c r="G28" s="630"/>
      <c r="H28" s="630"/>
      <c r="I28" s="630"/>
      <c r="J28" s="630"/>
      <c r="K28" s="630"/>
      <c r="L28" s="630"/>
      <c r="M28" s="630"/>
      <c r="N28" s="629"/>
      <c r="O28" s="641"/>
      <c r="P28" s="644"/>
      <c r="Q28" s="644"/>
      <c r="R28" s="644"/>
      <c r="S28" s="644"/>
      <c r="T28" s="644"/>
      <c r="U28" s="644"/>
      <c r="V28" s="644"/>
      <c r="W28" s="644"/>
      <c r="X28" s="644"/>
      <c r="Y28" s="643"/>
      <c r="Z28" s="9"/>
      <c r="AA28" s="9"/>
      <c r="AB28" s="9"/>
      <c r="AC28" s="9"/>
      <c r="AD28" s="9"/>
      <c r="AE28" s="9"/>
      <c r="AF28" s="594"/>
      <c r="AG28" s="326" t="s">
        <v>1165</v>
      </c>
      <c r="AH28" s="349"/>
      <c r="AI28" s="349"/>
      <c r="AJ28" s="350"/>
      <c r="AK28" s="349"/>
      <c r="AL28" s="349"/>
      <c r="AM28" s="349"/>
      <c r="AN28" s="349"/>
      <c r="AO28" s="349"/>
      <c r="AP28" s="349"/>
      <c r="AQ28" s="349"/>
      <c r="AR28" s="349"/>
      <c r="AS28" s="349"/>
      <c r="AT28" s="349"/>
      <c r="AU28" s="349"/>
      <c r="AV28" s="349"/>
      <c r="AW28" s="349"/>
      <c r="AX28" s="349"/>
      <c r="AY28" s="349"/>
      <c r="AZ28" s="349"/>
      <c r="BA28" s="328"/>
      <c r="BB28" s="9"/>
    </row>
    <row r="29" spans="1:54" ht="14.25" customHeight="1">
      <c r="A29" s="5"/>
      <c r="B29" s="627"/>
      <c r="C29" s="630"/>
      <c r="D29" s="630"/>
      <c r="E29" s="630"/>
      <c r="F29" s="630"/>
      <c r="G29" s="630"/>
      <c r="H29" s="630"/>
      <c r="I29" s="630"/>
      <c r="J29" s="630"/>
      <c r="K29" s="630"/>
      <c r="L29" s="630"/>
      <c r="M29" s="630"/>
      <c r="N29" s="629"/>
      <c r="O29" s="641"/>
      <c r="P29" s="644"/>
      <c r="Q29" s="644"/>
      <c r="R29" s="644"/>
      <c r="S29" s="644"/>
      <c r="T29" s="644"/>
      <c r="U29" s="644"/>
      <c r="V29" s="644"/>
      <c r="W29" s="644"/>
      <c r="X29" s="644"/>
      <c r="Y29" s="643"/>
      <c r="Z29" s="9"/>
      <c r="AA29" s="9"/>
      <c r="AB29" s="9"/>
      <c r="AC29" s="9"/>
      <c r="AD29" s="9"/>
      <c r="AE29" s="9"/>
      <c r="AF29" s="594"/>
      <c r="AG29" s="329"/>
      <c r="AH29" s="304" t="s">
        <v>244</v>
      </c>
      <c r="AI29" s="330"/>
      <c r="AJ29" s="331" t="s">
        <v>181</v>
      </c>
      <c r="AK29" s="330"/>
      <c r="AL29" s="330"/>
      <c r="AM29" s="330"/>
      <c r="AN29" s="330"/>
      <c r="AO29" s="330"/>
      <c r="AP29" s="330"/>
      <c r="AQ29" s="330"/>
      <c r="AR29" s="330"/>
      <c r="AS29" s="330"/>
      <c r="AT29" s="330"/>
      <c r="AU29" s="330"/>
      <c r="AV29" s="330"/>
      <c r="AW29" s="330"/>
      <c r="AX29" s="330"/>
      <c r="AY29" s="330"/>
      <c r="AZ29" s="330"/>
      <c r="BA29" s="335"/>
      <c r="BB29" s="9"/>
    </row>
    <row r="30" spans="1:54" s="27" customFormat="1" ht="14.25" customHeight="1">
      <c r="A30" s="195"/>
      <c r="B30" s="627"/>
      <c r="C30" s="630"/>
      <c r="D30" s="630"/>
      <c r="E30" s="630"/>
      <c r="F30" s="630"/>
      <c r="G30" s="630"/>
      <c r="H30" s="630"/>
      <c r="I30" s="630"/>
      <c r="J30" s="630"/>
      <c r="K30" s="630"/>
      <c r="L30" s="630"/>
      <c r="M30" s="630"/>
      <c r="N30" s="629"/>
      <c r="O30" s="641"/>
      <c r="P30" s="644"/>
      <c r="Q30" s="644"/>
      <c r="R30" s="644"/>
      <c r="S30" s="644"/>
      <c r="T30" s="644"/>
      <c r="U30" s="644"/>
      <c r="V30" s="644"/>
      <c r="W30" s="644"/>
      <c r="X30" s="644"/>
      <c r="Y30" s="643"/>
      <c r="Z30" s="50"/>
      <c r="AA30" s="50"/>
      <c r="AB30" s="50"/>
      <c r="AC30" s="50"/>
      <c r="AD30" s="50"/>
      <c r="AE30" s="50"/>
      <c r="AF30" s="594"/>
      <c r="AG30" s="329"/>
      <c r="AH30" s="330"/>
      <c r="AI30" s="330"/>
      <c r="AJ30" s="346" t="s">
        <v>1149</v>
      </c>
      <c r="AK30" s="330"/>
      <c r="AL30" s="330"/>
      <c r="AM30" s="330"/>
      <c r="AN30" s="330"/>
      <c r="AO30" s="330"/>
      <c r="AP30" s="330"/>
      <c r="AQ30" s="330"/>
      <c r="AR30" s="330"/>
      <c r="AS30" s="330"/>
      <c r="AT30" s="330"/>
      <c r="AU30" s="330"/>
      <c r="AV30" s="330"/>
      <c r="AW30" s="330"/>
      <c r="AX30" s="330"/>
      <c r="AY30" s="330"/>
      <c r="AZ30" s="330"/>
      <c r="BA30" s="335"/>
      <c r="BB30" s="50"/>
    </row>
    <row r="31" spans="1:54" s="27" customFormat="1" ht="14.25" customHeight="1">
      <c r="A31" s="195"/>
      <c r="B31" s="627"/>
      <c r="C31" s="630"/>
      <c r="D31" s="630"/>
      <c r="E31" s="630"/>
      <c r="F31" s="630"/>
      <c r="G31" s="630"/>
      <c r="H31" s="630"/>
      <c r="I31" s="630"/>
      <c r="J31" s="630"/>
      <c r="K31" s="630"/>
      <c r="L31" s="630"/>
      <c r="M31" s="630"/>
      <c r="N31" s="629"/>
      <c r="O31" s="641"/>
      <c r="P31" s="644"/>
      <c r="Q31" s="644"/>
      <c r="R31" s="644"/>
      <c r="S31" s="644"/>
      <c r="T31" s="644"/>
      <c r="U31" s="644"/>
      <c r="V31" s="644"/>
      <c r="W31" s="644"/>
      <c r="X31" s="644"/>
      <c r="Y31" s="643"/>
      <c r="Z31" s="50"/>
      <c r="AA31" s="50"/>
      <c r="AB31" s="50"/>
      <c r="AC31" s="50"/>
      <c r="AD31" s="50"/>
      <c r="AE31" s="50"/>
      <c r="AF31" s="594"/>
      <c r="AG31" s="329"/>
      <c r="AH31" s="304" t="s">
        <v>244</v>
      </c>
      <c r="AI31" s="338"/>
      <c r="AJ31" s="338" t="s">
        <v>1037</v>
      </c>
      <c r="AK31" s="331"/>
      <c r="AL31" s="331"/>
      <c r="AM31" s="331"/>
      <c r="AN31" s="331"/>
      <c r="AO31" s="331"/>
      <c r="AP31" s="331"/>
      <c r="AQ31" s="331"/>
      <c r="AR31" s="330"/>
      <c r="AS31" s="330"/>
      <c r="AT31" s="330"/>
      <c r="AU31" s="330"/>
      <c r="AV31" s="330"/>
      <c r="AW31" s="330"/>
      <c r="AX31" s="330"/>
      <c r="AY31" s="330"/>
      <c r="AZ31" s="330"/>
      <c r="BA31" s="334"/>
      <c r="BB31" s="50"/>
    </row>
    <row r="32" spans="1:54" s="27" customFormat="1" ht="14.25" customHeight="1">
      <c r="A32" s="195"/>
      <c r="B32" s="627"/>
      <c r="C32" s="630"/>
      <c r="D32" s="630"/>
      <c r="E32" s="630"/>
      <c r="F32" s="630"/>
      <c r="G32" s="630"/>
      <c r="H32" s="630"/>
      <c r="I32" s="630"/>
      <c r="J32" s="630"/>
      <c r="K32" s="630"/>
      <c r="L32" s="630"/>
      <c r="M32" s="630"/>
      <c r="N32" s="629"/>
      <c r="O32" s="641"/>
      <c r="P32" s="644"/>
      <c r="Q32" s="644"/>
      <c r="R32" s="644"/>
      <c r="S32" s="644"/>
      <c r="T32" s="644"/>
      <c r="U32" s="644"/>
      <c r="V32" s="644"/>
      <c r="W32" s="644"/>
      <c r="X32" s="644"/>
      <c r="Y32" s="643"/>
      <c r="Z32" s="50"/>
      <c r="AA32" s="50"/>
      <c r="AB32" s="50"/>
      <c r="AC32" s="50"/>
      <c r="AD32" s="50"/>
      <c r="AE32" s="50"/>
      <c r="AF32" s="594"/>
      <c r="AG32" s="329"/>
      <c r="AH32" s="338"/>
      <c r="AI32" s="338"/>
      <c r="AJ32" s="351" t="s">
        <v>1150</v>
      </c>
      <c r="AK32" s="331"/>
      <c r="AL32" s="331"/>
      <c r="AM32" s="331"/>
      <c r="AN32" s="331"/>
      <c r="AO32" s="331"/>
      <c r="AP32" s="331"/>
      <c r="AQ32" s="331"/>
      <c r="AR32" s="330"/>
      <c r="AS32" s="330"/>
      <c r="AT32" s="330"/>
      <c r="AU32" s="330"/>
      <c r="AV32" s="330"/>
      <c r="AW32" s="330"/>
      <c r="AX32" s="330"/>
      <c r="AY32" s="330"/>
      <c r="AZ32" s="330"/>
      <c r="BA32" s="334"/>
      <c r="BB32" s="50"/>
    </row>
    <row r="33" spans="1:54" s="27" customFormat="1" ht="14.25" customHeight="1">
      <c r="A33" s="195"/>
      <c r="B33" s="627"/>
      <c r="C33" s="630"/>
      <c r="D33" s="630"/>
      <c r="E33" s="630"/>
      <c r="F33" s="630"/>
      <c r="G33" s="630"/>
      <c r="H33" s="630"/>
      <c r="I33" s="630"/>
      <c r="J33" s="630"/>
      <c r="K33" s="630"/>
      <c r="L33" s="630"/>
      <c r="M33" s="630"/>
      <c r="N33" s="629"/>
      <c r="O33" s="641"/>
      <c r="P33" s="644"/>
      <c r="Q33" s="644"/>
      <c r="R33" s="644"/>
      <c r="S33" s="644"/>
      <c r="T33" s="644"/>
      <c r="U33" s="644"/>
      <c r="V33" s="644"/>
      <c r="W33" s="644"/>
      <c r="X33" s="644"/>
      <c r="Y33" s="643"/>
      <c r="Z33" s="50"/>
      <c r="AA33" s="50"/>
      <c r="AB33" s="50"/>
      <c r="AC33" s="50"/>
      <c r="AD33" s="50"/>
      <c r="AE33" s="50"/>
      <c r="AF33" s="594"/>
      <c r="AG33" s="329"/>
      <c r="AH33" s="304" t="s">
        <v>244</v>
      </c>
      <c r="AI33" s="338"/>
      <c r="AJ33" s="338" t="s">
        <v>1166</v>
      </c>
      <c r="AK33" s="338"/>
      <c r="AL33" s="338"/>
      <c r="AM33" s="338"/>
      <c r="AN33" s="338"/>
      <c r="AO33" s="338"/>
      <c r="AP33" s="338"/>
      <c r="AQ33" s="338"/>
      <c r="AR33" s="338"/>
      <c r="AS33" s="338"/>
      <c r="AT33" s="338"/>
      <c r="AU33" s="338"/>
      <c r="AV33" s="338"/>
      <c r="AW33" s="338"/>
      <c r="AX33" s="338"/>
      <c r="AY33" s="338"/>
      <c r="AZ33" s="338"/>
      <c r="BA33" s="352"/>
      <c r="BB33" s="50"/>
    </row>
    <row r="34" spans="1:54" ht="8.25" customHeight="1">
      <c r="A34" s="5"/>
      <c r="B34" s="631"/>
      <c r="C34" s="632"/>
      <c r="D34" s="632"/>
      <c r="E34" s="632"/>
      <c r="F34" s="632"/>
      <c r="G34" s="632"/>
      <c r="H34" s="632"/>
      <c r="I34" s="632"/>
      <c r="J34" s="632"/>
      <c r="K34" s="632"/>
      <c r="L34" s="632"/>
      <c r="M34" s="632"/>
      <c r="N34" s="633"/>
      <c r="O34" s="645"/>
      <c r="P34" s="646"/>
      <c r="Q34" s="646"/>
      <c r="R34" s="646"/>
      <c r="S34" s="646"/>
      <c r="T34" s="646"/>
      <c r="U34" s="646"/>
      <c r="V34" s="646"/>
      <c r="W34" s="646"/>
      <c r="X34" s="646"/>
      <c r="Y34" s="647"/>
      <c r="Z34" s="9"/>
      <c r="AA34" s="9"/>
      <c r="AB34" s="9"/>
      <c r="AC34" s="9"/>
      <c r="AD34" s="9"/>
      <c r="AE34" s="9"/>
      <c r="AF34" s="595"/>
      <c r="AG34" s="353"/>
      <c r="AH34" s="354"/>
      <c r="AI34" s="354"/>
      <c r="AJ34" s="354"/>
      <c r="AK34" s="354"/>
      <c r="AL34" s="354"/>
      <c r="AM34" s="354"/>
      <c r="AN34" s="354"/>
      <c r="AO34" s="354"/>
      <c r="AP34" s="354"/>
      <c r="AQ34" s="354"/>
      <c r="AR34" s="354"/>
      <c r="AS34" s="354"/>
      <c r="AT34" s="354"/>
      <c r="AU34" s="354"/>
      <c r="AV34" s="354"/>
      <c r="AW34" s="354"/>
      <c r="AX34" s="354"/>
      <c r="AY34" s="354"/>
      <c r="AZ34" s="354"/>
      <c r="BA34" s="355"/>
      <c r="BB34" s="9"/>
    </row>
    <row r="35" spans="1:54" ht="7.5" customHeight="1">
      <c r="A35" s="5"/>
      <c r="B35" s="615" t="s">
        <v>24</v>
      </c>
      <c r="C35" s="616"/>
      <c r="D35" s="616"/>
      <c r="E35" s="616"/>
      <c r="F35" s="616"/>
      <c r="G35" s="616"/>
      <c r="H35" s="616"/>
      <c r="I35" s="616"/>
      <c r="J35" s="616"/>
      <c r="K35" s="616"/>
      <c r="L35" s="616"/>
      <c r="M35" s="616"/>
      <c r="N35" s="617"/>
      <c r="O35" s="615" t="s">
        <v>25</v>
      </c>
      <c r="P35" s="616"/>
      <c r="Q35" s="616"/>
      <c r="R35" s="616"/>
      <c r="S35" s="616"/>
      <c r="T35" s="616"/>
      <c r="U35" s="616"/>
      <c r="V35" s="616"/>
      <c r="W35" s="616"/>
      <c r="X35" s="616"/>
      <c r="Y35" s="617"/>
      <c r="Z35" s="9"/>
      <c r="AA35" s="9"/>
      <c r="AB35" s="9"/>
      <c r="AC35" s="9"/>
      <c r="AD35" s="9"/>
      <c r="AE35" s="9"/>
      <c r="AF35" s="19"/>
      <c r="AG35" s="318"/>
      <c r="AH35" s="318"/>
      <c r="AI35" s="318"/>
      <c r="AJ35" s="318"/>
      <c r="AK35" s="318"/>
      <c r="AL35" s="318"/>
      <c r="AM35" s="318"/>
      <c r="AN35" s="318"/>
      <c r="AO35" s="318"/>
      <c r="AP35" s="318"/>
      <c r="AQ35" s="318"/>
      <c r="AR35" s="318"/>
      <c r="AS35" s="318"/>
      <c r="AT35" s="318"/>
      <c r="AU35" s="318"/>
      <c r="AV35" s="318"/>
      <c r="AW35" s="318"/>
      <c r="AX35" s="318"/>
      <c r="AY35" s="318"/>
      <c r="AZ35" s="318"/>
      <c r="BA35" s="20"/>
      <c r="BB35" s="9"/>
    </row>
    <row r="36" spans="1:54" ht="14.4">
      <c r="A36" s="5"/>
      <c r="B36" s="618"/>
      <c r="C36" s="619"/>
      <c r="D36" s="619"/>
      <c r="E36" s="619"/>
      <c r="F36" s="619"/>
      <c r="G36" s="619"/>
      <c r="H36" s="619"/>
      <c r="I36" s="619"/>
      <c r="J36" s="619"/>
      <c r="K36" s="619"/>
      <c r="L36" s="619"/>
      <c r="M36" s="619"/>
      <c r="N36" s="620"/>
      <c r="O36" s="618"/>
      <c r="P36" s="619"/>
      <c r="Q36" s="619"/>
      <c r="R36" s="619"/>
      <c r="S36" s="619"/>
      <c r="T36" s="619"/>
      <c r="U36" s="619"/>
      <c r="V36" s="619"/>
      <c r="W36" s="619"/>
      <c r="X36" s="619"/>
      <c r="Y36" s="620"/>
      <c r="Z36" s="9"/>
      <c r="AA36" s="9"/>
      <c r="AB36" s="9"/>
      <c r="AC36" s="9"/>
      <c r="AD36" s="9"/>
      <c r="AE36" s="9"/>
      <c r="AF36" s="19"/>
      <c r="AG36" s="25" t="s">
        <v>244</v>
      </c>
      <c r="AH36" s="9"/>
      <c r="AI36" s="9" t="s">
        <v>6</v>
      </c>
      <c r="AJ36" s="9"/>
      <c r="AK36" s="9"/>
      <c r="AL36" s="9"/>
      <c r="AM36" s="9"/>
      <c r="AN36" s="9"/>
      <c r="AO36" s="9"/>
      <c r="AP36" s="9"/>
      <c r="AQ36" s="9"/>
      <c r="AR36" s="9"/>
      <c r="AS36" s="9"/>
      <c r="AT36" s="9"/>
      <c r="AU36" s="9"/>
      <c r="AV36" s="9"/>
      <c r="AW36" s="9"/>
      <c r="AX36" s="9"/>
      <c r="AY36" s="9"/>
      <c r="AZ36" s="9"/>
      <c r="BA36" s="20"/>
      <c r="BB36" s="9"/>
    </row>
    <row r="37" spans="1:54" ht="7.5" customHeight="1">
      <c r="A37" s="5"/>
      <c r="B37" s="618"/>
      <c r="C37" s="619"/>
      <c r="D37" s="619"/>
      <c r="E37" s="619"/>
      <c r="F37" s="619"/>
      <c r="G37" s="619"/>
      <c r="H37" s="619"/>
      <c r="I37" s="619"/>
      <c r="J37" s="619"/>
      <c r="K37" s="619"/>
      <c r="L37" s="619"/>
      <c r="M37" s="619"/>
      <c r="N37" s="620"/>
      <c r="O37" s="618"/>
      <c r="P37" s="619"/>
      <c r="Q37" s="619"/>
      <c r="R37" s="619"/>
      <c r="S37" s="619"/>
      <c r="T37" s="619"/>
      <c r="U37" s="619"/>
      <c r="V37" s="619"/>
      <c r="W37" s="619"/>
      <c r="X37" s="619"/>
      <c r="Y37" s="620"/>
      <c r="Z37" s="9"/>
      <c r="AA37" s="9"/>
      <c r="AB37" s="9"/>
      <c r="AC37" s="9"/>
      <c r="AD37" s="9"/>
      <c r="AE37" s="9"/>
      <c r="AF37" s="19"/>
      <c r="AG37" s="9"/>
      <c r="AH37" s="9"/>
      <c r="AI37" s="9"/>
      <c r="AJ37" s="9"/>
      <c r="AK37" s="9"/>
      <c r="AL37" s="9"/>
      <c r="AM37" s="9"/>
      <c r="AN37" s="9"/>
      <c r="AO37" s="9"/>
      <c r="AP37" s="9"/>
      <c r="AQ37" s="9"/>
      <c r="AR37" s="9"/>
      <c r="AS37" s="9"/>
      <c r="AT37" s="9"/>
      <c r="AU37" s="9"/>
      <c r="AV37" s="9"/>
      <c r="AW37" s="9"/>
      <c r="AX37" s="9"/>
      <c r="AY37" s="9"/>
      <c r="AZ37" s="9"/>
      <c r="BA37" s="20"/>
      <c r="BB37" s="9"/>
    </row>
    <row r="38" spans="1:54" ht="14.25" customHeight="1">
      <c r="A38" s="5"/>
      <c r="B38" s="618"/>
      <c r="C38" s="619"/>
      <c r="D38" s="619"/>
      <c r="E38" s="619"/>
      <c r="F38" s="619"/>
      <c r="G38" s="619"/>
      <c r="H38" s="619"/>
      <c r="I38" s="619"/>
      <c r="J38" s="619"/>
      <c r="K38" s="619"/>
      <c r="L38" s="619"/>
      <c r="M38" s="619"/>
      <c r="N38" s="620"/>
      <c r="O38" s="618"/>
      <c r="P38" s="619"/>
      <c r="Q38" s="619"/>
      <c r="R38" s="619"/>
      <c r="S38" s="619"/>
      <c r="T38" s="619"/>
      <c r="U38" s="619"/>
      <c r="V38" s="619"/>
      <c r="W38" s="619"/>
      <c r="X38" s="619"/>
      <c r="Y38" s="620"/>
      <c r="Z38" s="9"/>
      <c r="AA38" s="9"/>
      <c r="AB38" s="9"/>
      <c r="AC38" s="9"/>
      <c r="AD38" s="9"/>
      <c r="AE38" s="9"/>
      <c r="AF38" s="19"/>
      <c r="AG38" s="25" t="s">
        <v>244</v>
      </c>
      <c r="AH38" s="9"/>
      <c r="AI38" s="9" t="s">
        <v>784</v>
      </c>
      <c r="AJ38" s="9"/>
      <c r="AK38" s="9"/>
      <c r="AL38" s="9"/>
      <c r="AM38" s="9"/>
      <c r="AN38" s="9"/>
      <c r="AO38" s="9"/>
      <c r="AP38" s="9"/>
      <c r="AQ38" s="9"/>
      <c r="AR38" s="9"/>
      <c r="AS38" s="9"/>
      <c r="AT38" s="9"/>
      <c r="AU38" s="9"/>
      <c r="AV38" s="9"/>
      <c r="AW38" s="9"/>
      <c r="AX38" s="9"/>
      <c r="AY38" s="9"/>
      <c r="AZ38" s="9"/>
      <c r="BA38" s="20"/>
      <c r="BB38" s="9"/>
    </row>
    <row r="39" spans="1:54" ht="8.25" customHeight="1">
      <c r="A39" s="5"/>
      <c r="B39" s="621"/>
      <c r="C39" s="622"/>
      <c r="D39" s="622"/>
      <c r="E39" s="622"/>
      <c r="F39" s="622"/>
      <c r="G39" s="622"/>
      <c r="H39" s="622"/>
      <c r="I39" s="622"/>
      <c r="J39" s="622"/>
      <c r="K39" s="622"/>
      <c r="L39" s="622"/>
      <c r="M39" s="622"/>
      <c r="N39" s="623"/>
      <c r="O39" s="621"/>
      <c r="P39" s="622"/>
      <c r="Q39" s="622"/>
      <c r="R39" s="622"/>
      <c r="S39" s="622"/>
      <c r="T39" s="622"/>
      <c r="U39" s="622"/>
      <c r="V39" s="622"/>
      <c r="W39" s="622"/>
      <c r="X39" s="622"/>
      <c r="Y39" s="623"/>
      <c r="Z39" s="9"/>
      <c r="AA39" s="9"/>
      <c r="AB39" s="9"/>
      <c r="AC39" s="9"/>
      <c r="AD39" s="9"/>
      <c r="AE39" s="9"/>
      <c r="AF39" s="19"/>
      <c r="AG39" s="9"/>
      <c r="AH39" s="9"/>
      <c r="AI39" s="9"/>
      <c r="AJ39" s="9"/>
      <c r="AK39" s="9"/>
      <c r="AL39" s="9"/>
      <c r="AM39" s="9"/>
      <c r="AN39" s="9"/>
      <c r="AO39" s="9"/>
      <c r="AP39" s="9"/>
      <c r="AQ39" s="9"/>
      <c r="AR39" s="9"/>
      <c r="AS39" s="9"/>
      <c r="AT39" s="9"/>
      <c r="AU39" s="9"/>
      <c r="AV39" s="9"/>
      <c r="AW39" s="9"/>
      <c r="AX39" s="9"/>
      <c r="AY39" s="9"/>
      <c r="AZ39" s="9"/>
      <c r="BA39" s="20"/>
      <c r="BB39" s="9"/>
    </row>
    <row r="40" spans="1:54" ht="7.5" customHeight="1">
      <c r="A40" s="5"/>
      <c r="B40" s="615" t="s">
        <v>7</v>
      </c>
      <c r="C40" s="616"/>
      <c r="D40" s="616"/>
      <c r="E40" s="616"/>
      <c r="F40" s="616"/>
      <c r="G40" s="616"/>
      <c r="H40" s="616"/>
      <c r="I40" s="616"/>
      <c r="J40" s="616"/>
      <c r="K40" s="616"/>
      <c r="L40" s="616"/>
      <c r="M40" s="616"/>
      <c r="N40" s="617"/>
      <c r="O40" s="615" t="s">
        <v>26</v>
      </c>
      <c r="P40" s="616"/>
      <c r="Q40" s="616"/>
      <c r="R40" s="616"/>
      <c r="S40" s="616"/>
      <c r="T40" s="616"/>
      <c r="U40" s="616"/>
      <c r="V40" s="616"/>
      <c r="W40" s="616"/>
      <c r="X40" s="616"/>
      <c r="Y40" s="617"/>
      <c r="Z40" s="9"/>
      <c r="AA40" s="9"/>
      <c r="AB40" s="9"/>
      <c r="AC40" s="9"/>
      <c r="AD40" s="9"/>
      <c r="AE40" s="9"/>
      <c r="AF40" s="16"/>
      <c r="AG40" s="17"/>
      <c r="AH40" s="17"/>
      <c r="AI40" s="17"/>
      <c r="AJ40" s="17"/>
      <c r="AK40" s="17"/>
      <c r="AL40" s="17"/>
      <c r="AM40" s="17"/>
      <c r="AN40" s="17"/>
      <c r="AO40" s="17"/>
      <c r="AP40" s="17"/>
      <c r="AQ40" s="17"/>
      <c r="AR40" s="17"/>
      <c r="AS40" s="17"/>
      <c r="AT40" s="17"/>
      <c r="AU40" s="17"/>
      <c r="AV40" s="17"/>
      <c r="AW40" s="17"/>
      <c r="AX40" s="17"/>
      <c r="AY40" s="17"/>
      <c r="AZ40" s="17"/>
      <c r="BA40" s="18"/>
      <c r="BB40" s="9"/>
    </row>
    <row r="41" spans="1:54" ht="14.4">
      <c r="A41" s="5"/>
      <c r="B41" s="618"/>
      <c r="C41" s="619"/>
      <c r="D41" s="619"/>
      <c r="E41" s="619"/>
      <c r="F41" s="619"/>
      <c r="G41" s="619"/>
      <c r="H41" s="619"/>
      <c r="I41" s="619"/>
      <c r="J41" s="619"/>
      <c r="K41" s="619"/>
      <c r="L41" s="619"/>
      <c r="M41" s="619"/>
      <c r="N41" s="620"/>
      <c r="O41" s="618"/>
      <c r="P41" s="619"/>
      <c r="Q41" s="619"/>
      <c r="R41" s="619"/>
      <c r="S41" s="619"/>
      <c r="T41" s="619"/>
      <c r="U41" s="619"/>
      <c r="V41" s="619"/>
      <c r="W41" s="619"/>
      <c r="X41" s="619"/>
      <c r="Y41" s="620"/>
      <c r="Z41" s="9"/>
      <c r="AA41" s="9"/>
      <c r="AB41" s="9"/>
      <c r="AC41" s="9"/>
      <c r="AD41" s="9"/>
      <c r="AE41" s="9"/>
      <c r="AF41" s="19"/>
      <c r="AG41" s="25" t="s">
        <v>244</v>
      </c>
      <c r="AH41" s="9"/>
      <c r="AI41" s="9" t="s">
        <v>38</v>
      </c>
      <c r="AJ41" s="9"/>
      <c r="AK41" s="9"/>
      <c r="AL41" s="9"/>
      <c r="AM41" s="9"/>
      <c r="AN41" s="9" t="s">
        <v>8</v>
      </c>
      <c r="AO41" s="9"/>
      <c r="AP41" s="9"/>
      <c r="AQ41" s="9"/>
      <c r="AR41" s="9" t="s">
        <v>9</v>
      </c>
      <c r="AS41" s="652"/>
      <c r="AT41" s="652"/>
      <c r="AU41" s="652"/>
      <c r="AV41" s="652"/>
      <c r="AW41" s="9" t="s">
        <v>10</v>
      </c>
      <c r="AX41" s="9"/>
      <c r="AY41" s="9"/>
      <c r="AZ41" s="9"/>
      <c r="BA41" s="20"/>
      <c r="BB41" s="9"/>
    </row>
    <row r="42" spans="1:54" ht="7.5" customHeight="1">
      <c r="A42" s="5"/>
      <c r="B42" s="618"/>
      <c r="C42" s="619"/>
      <c r="D42" s="619"/>
      <c r="E42" s="619"/>
      <c r="F42" s="619"/>
      <c r="G42" s="619"/>
      <c r="H42" s="619"/>
      <c r="I42" s="619"/>
      <c r="J42" s="619"/>
      <c r="K42" s="619"/>
      <c r="L42" s="619"/>
      <c r="M42" s="619"/>
      <c r="N42" s="620"/>
      <c r="O42" s="618"/>
      <c r="P42" s="619"/>
      <c r="Q42" s="619"/>
      <c r="R42" s="619"/>
      <c r="S42" s="619"/>
      <c r="T42" s="619"/>
      <c r="U42" s="619"/>
      <c r="V42" s="619"/>
      <c r="W42" s="619"/>
      <c r="X42" s="619"/>
      <c r="Y42" s="620"/>
      <c r="Z42" s="9"/>
      <c r="AA42" s="9"/>
      <c r="AB42" s="9"/>
      <c r="AC42" s="9"/>
      <c r="AD42" s="9"/>
      <c r="AE42" s="9"/>
      <c r="AF42" s="19"/>
      <c r="AG42" s="9"/>
      <c r="AH42" s="9"/>
      <c r="AI42" s="9"/>
      <c r="AJ42" s="9"/>
      <c r="AK42" s="9"/>
      <c r="AL42" s="9"/>
      <c r="AM42" s="9"/>
      <c r="AN42" s="9"/>
      <c r="AO42" s="9"/>
      <c r="AP42" s="9"/>
      <c r="AQ42" s="9"/>
      <c r="AR42" s="9"/>
      <c r="AS42" s="9"/>
      <c r="AT42" s="9"/>
      <c r="AU42" s="9"/>
      <c r="AV42" s="9"/>
      <c r="AW42" s="9"/>
      <c r="AX42" s="9"/>
      <c r="AY42" s="9"/>
      <c r="AZ42" s="9"/>
      <c r="BA42" s="20"/>
      <c r="BB42" s="9"/>
    </row>
    <row r="43" spans="1:54" ht="14.4">
      <c r="A43" s="5"/>
      <c r="B43" s="618"/>
      <c r="C43" s="619"/>
      <c r="D43" s="619"/>
      <c r="E43" s="619"/>
      <c r="F43" s="619"/>
      <c r="G43" s="619"/>
      <c r="H43" s="619"/>
      <c r="I43" s="619"/>
      <c r="J43" s="619"/>
      <c r="K43" s="619"/>
      <c r="L43" s="619"/>
      <c r="M43" s="619"/>
      <c r="N43" s="620"/>
      <c r="O43" s="618"/>
      <c r="P43" s="619"/>
      <c r="Q43" s="619"/>
      <c r="R43" s="619"/>
      <c r="S43" s="619"/>
      <c r="T43" s="619"/>
      <c r="U43" s="619"/>
      <c r="V43" s="619"/>
      <c r="W43" s="619"/>
      <c r="X43" s="619"/>
      <c r="Y43" s="620"/>
      <c r="Z43" s="9"/>
      <c r="AA43" s="9"/>
      <c r="AB43" s="9"/>
      <c r="AC43" s="9"/>
      <c r="AD43" s="9"/>
      <c r="AE43" s="9"/>
      <c r="AF43" s="19"/>
      <c r="AG43" s="25" t="s">
        <v>244</v>
      </c>
      <c r="AH43" s="9"/>
      <c r="AI43" s="9" t="s">
        <v>785</v>
      </c>
      <c r="AJ43" s="9"/>
      <c r="AK43" s="9"/>
      <c r="AL43" s="9"/>
      <c r="AM43" s="9"/>
      <c r="AN43" s="9"/>
      <c r="AO43" s="9"/>
      <c r="AP43" s="9"/>
      <c r="AQ43" s="9"/>
      <c r="AR43" s="9"/>
      <c r="AS43" s="651"/>
      <c r="AT43" s="651"/>
      <c r="AU43" s="651"/>
      <c r="AV43" s="651"/>
      <c r="AW43" s="9"/>
      <c r="AX43" s="9"/>
      <c r="AY43" s="9"/>
      <c r="AZ43" s="9"/>
      <c r="BA43" s="20"/>
      <c r="BB43" s="9"/>
    </row>
    <row r="44" spans="1:54" ht="7.5" customHeight="1">
      <c r="A44" s="5"/>
      <c r="B44" s="621"/>
      <c r="C44" s="622"/>
      <c r="D44" s="622"/>
      <c r="E44" s="622"/>
      <c r="F44" s="622"/>
      <c r="G44" s="622"/>
      <c r="H44" s="622"/>
      <c r="I44" s="622"/>
      <c r="J44" s="622"/>
      <c r="K44" s="622"/>
      <c r="L44" s="622"/>
      <c r="M44" s="622"/>
      <c r="N44" s="623"/>
      <c r="O44" s="621"/>
      <c r="P44" s="622"/>
      <c r="Q44" s="622"/>
      <c r="R44" s="622"/>
      <c r="S44" s="622"/>
      <c r="T44" s="622"/>
      <c r="U44" s="622"/>
      <c r="V44" s="622"/>
      <c r="W44" s="622"/>
      <c r="X44" s="622"/>
      <c r="Y44" s="623"/>
      <c r="Z44" s="9"/>
      <c r="AA44" s="9"/>
      <c r="AB44" s="9"/>
      <c r="AC44" s="9"/>
      <c r="AD44" s="9"/>
      <c r="AE44" s="9"/>
      <c r="AF44" s="21"/>
      <c r="AG44" s="22"/>
      <c r="AH44" s="22"/>
      <c r="AI44" s="22"/>
      <c r="AJ44" s="22"/>
      <c r="AK44" s="22"/>
      <c r="AL44" s="22"/>
      <c r="AM44" s="22"/>
      <c r="AN44" s="22"/>
      <c r="AO44" s="22"/>
      <c r="AP44" s="22"/>
      <c r="AQ44" s="22"/>
      <c r="AR44" s="22"/>
      <c r="AS44" s="22"/>
      <c r="AT44" s="22"/>
      <c r="AU44" s="22"/>
      <c r="AV44" s="22"/>
      <c r="AW44" s="22"/>
      <c r="AX44" s="22"/>
      <c r="AY44" s="22"/>
      <c r="AZ44" s="22"/>
      <c r="BA44" s="23"/>
      <c r="BB44" s="9"/>
    </row>
    <row r="45" spans="1:54" ht="7.5" customHeight="1">
      <c r="A45" s="5"/>
      <c r="B45" s="615" t="s">
        <v>11</v>
      </c>
      <c r="C45" s="616"/>
      <c r="D45" s="616"/>
      <c r="E45" s="616"/>
      <c r="F45" s="616"/>
      <c r="G45" s="616"/>
      <c r="H45" s="616"/>
      <c r="I45" s="616"/>
      <c r="J45" s="616"/>
      <c r="K45" s="616"/>
      <c r="L45" s="616"/>
      <c r="M45" s="616"/>
      <c r="N45" s="617"/>
      <c r="O45" s="615" t="s">
        <v>26</v>
      </c>
      <c r="P45" s="616"/>
      <c r="Q45" s="616"/>
      <c r="R45" s="616"/>
      <c r="S45" s="616"/>
      <c r="T45" s="616"/>
      <c r="U45" s="616"/>
      <c r="V45" s="616"/>
      <c r="W45" s="616"/>
      <c r="X45" s="616"/>
      <c r="Y45" s="617"/>
      <c r="Z45" s="9"/>
      <c r="AA45" s="9"/>
      <c r="AB45" s="9"/>
      <c r="AC45" s="9"/>
      <c r="AD45" s="9"/>
      <c r="AE45" s="9"/>
      <c r="AF45" s="16"/>
      <c r="AG45" s="17"/>
      <c r="AH45" s="17"/>
      <c r="AI45" s="17"/>
      <c r="AJ45" s="17"/>
      <c r="AK45" s="17"/>
      <c r="AL45" s="17"/>
      <c r="AM45" s="17"/>
      <c r="AN45" s="17"/>
      <c r="AO45" s="17"/>
      <c r="AP45" s="17"/>
      <c r="AQ45" s="17"/>
      <c r="AR45" s="17"/>
      <c r="AS45" s="17"/>
      <c r="AT45" s="17"/>
      <c r="AU45" s="17"/>
      <c r="AV45" s="17"/>
      <c r="AW45" s="17"/>
      <c r="AX45" s="17"/>
      <c r="AY45" s="17"/>
      <c r="AZ45" s="17"/>
      <c r="BA45" s="18"/>
      <c r="BB45" s="9"/>
    </row>
    <row r="46" spans="1:54" ht="14.4">
      <c r="A46" s="5"/>
      <c r="B46" s="618"/>
      <c r="C46" s="619"/>
      <c r="D46" s="619"/>
      <c r="E46" s="619"/>
      <c r="F46" s="619"/>
      <c r="G46" s="619"/>
      <c r="H46" s="619"/>
      <c r="I46" s="619"/>
      <c r="J46" s="619"/>
      <c r="K46" s="619"/>
      <c r="L46" s="619"/>
      <c r="M46" s="619"/>
      <c r="N46" s="620"/>
      <c r="O46" s="618"/>
      <c r="P46" s="619"/>
      <c r="Q46" s="619"/>
      <c r="R46" s="619"/>
      <c r="S46" s="619"/>
      <c r="T46" s="619"/>
      <c r="U46" s="619"/>
      <c r="V46" s="619"/>
      <c r="W46" s="619"/>
      <c r="X46" s="619"/>
      <c r="Y46" s="620"/>
      <c r="Z46" s="9"/>
      <c r="AA46" s="9"/>
      <c r="AB46" s="9"/>
      <c r="AC46" s="9"/>
      <c r="AD46" s="9"/>
      <c r="AE46" s="9"/>
      <c r="AF46" s="19"/>
      <c r="AG46" s="25" t="s">
        <v>244</v>
      </c>
      <c r="AH46" s="9"/>
      <c r="AI46" s="9" t="s">
        <v>38</v>
      </c>
      <c r="AJ46" s="9"/>
      <c r="AK46" s="9"/>
      <c r="AL46" s="9"/>
      <c r="AM46" s="9"/>
      <c r="AN46" s="9" t="s">
        <v>8</v>
      </c>
      <c r="AO46" s="9"/>
      <c r="AP46" s="9"/>
      <c r="AQ46" s="9"/>
      <c r="AR46" s="9" t="s">
        <v>9</v>
      </c>
      <c r="AS46" s="652"/>
      <c r="AT46" s="652"/>
      <c r="AU46" s="652"/>
      <c r="AV46" s="652"/>
      <c r="AW46" s="9" t="s">
        <v>10</v>
      </c>
      <c r="AX46" s="9"/>
      <c r="AY46" s="9"/>
      <c r="AZ46" s="9"/>
      <c r="BA46" s="20"/>
      <c r="BB46" s="9"/>
    </row>
    <row r="47" spans="1:54" ht="7.5" customHeight="1">
      <c r="A47" s="5"/>
      <c r="B47" s="618"/>
      <c r="C47" s="619"/>
      <c r="D47" s="619"/>
      <c r="E47" s="619"/>
      <c r="F47" s="619"/>
      <c r="G47" s="619"/>
      <c r="H47" s="619"/>
      <c r="I47" s="619"/>
      <c r="J47" s="619"/>
      <c r="K47" s="619"/>
      <c r="L47" s="619"/>
      <c r="M47" s="619"/>
      <c r="N47" s="620"/>
      <c r="O47" s="618"/>
      <c r="P47" s="619"/>
      <c r="Q47" s="619"/>
      <c r="R47" s="619"/>
      <c r="S47" s="619"/>
      <c r="T47" s="619"/>
      <c r="U47" s="619"/>
      <c r="V47" s="619"/>
      <c r="W47" s="619"/>
      <c r="X47" s="619"/>
      <c r="Y47" s="620"/>
      <c r="Z47" s="9"/>
      <c r="AA47" s="9"/>
      <c r="AB47" s="9"/>
      <c r="AC47" s="9"/>
      <c r="AD47" s="9"/>
      <c r="AE47" s="9"/>
      <c r="AF47" s="19"/>
      <c r="AG47" s="9"/>
      <c r="AH47" s="9"/>
      <c r="AI47" s="9"/>
      <c r="AJ47" s="9"/>
      <c r="AK47" s="9"/>
      <c r="AL47" s="9"/>
      <c r="AM47" s="9"/>
      <c r="AN47" s="9"/>
      <c r="AO47" s="9"/>
      <c r="AP47" s="9"/>
      <c r="AQ47" s="9"/>
      <c r="AR47" s="9"/>
      <c r="AS47" s="9"/>
      <c r="AT47" s="9"/>
      <c r="AU47" s="9"/>
      <c r="AV47" s="9"/>
      <c r="AW47" s="9"/>
      <c r="AX47" s="9"/>
      <c r="AY47" s="9"/>
      <c r="AZ47" s="9"/>
      <c r="BA47" s="20"/>
      <c r="BB47" s="9"/>
    </row>
    <row r="48" spans="1:54" ht="14.4">
      <c r="A48" s="5"/>
      <c r="B48" s="618"/>
      <c r="C48" s="619"/>
      <c r="D48" s="619"/>
      <c r="E48" s="619"/>
      <c r="F48" s="619"/>
      <c r="G48" s="619"/>
      <c r="H48" s="619"/>
      <c r="I48" s="619"/>
      <c r="J48" s="619"/>
      <c r="K48" s="619"/>
      <c r="L48" s="619"/>
      <c r="M48" s="619"/>
      <c r="N48" s="620"/>
      <c r="O48" s="618"/>
      <c r="P48" s="619"/>
      <c r="Q48" s="619"/>
      <c r="R48" s="619"/>
      <c r="S48" s="619"/>
      <c r="T48" s="619"/>
      <c r="U48" s="619"/>
      <c r="V48" s="619"/>
      <c r="W48" s="619"/>
      <c r="X48" s="619"/>
      <c r="Y48" s="620"/>
      <c r="Z48" s="9"/>
      <c r="AA48" s="9"/>
      <c r="AB48" s="9"/>
      <c r="AC48" s="9"/>
      <c r="AD48" s="9"/>
      <c r="AE48" s="9"/>
      <c r="AF48" s="19"/>
      <c r="AG48" s="25" t="s">
        <v>244</v>
      </c>
      <c r="AH48" s="9"/>
      <c r="AI48" s="9" t="s">
        <v>785</v>
      </c>
      <c r="AJ48" s="9"/>
      <c r="AK48" s="9"/>
      <c r="AL48" s="9"/>
      <c r="AM48" s="9"/>
      <c r="AN48" s="9"/>
      <c r="AO48" s="9"/>
      <c r="AP48" s="9"/>
      <c r="AQ48" s="9"/>
      <c r="AR48" s="9"/>
      <c r="AS48" s="651"/>
      <c r="AT48" s="651"/>
      <c r="AU48" s="651"/>
      <c r="AV48" s="651"/>
      <c r="AW48" s="9"/>
      <c r="AX48" s="9"/>
      <c r="AY48" s="9"/>
      <c r="AZ48" s="9"/>
      <c r="BA48" s="20"/>
      <c r="BB48" s="9"/>
    </row>
    <row r="49" spans="1:54" ht="7.5" customHeight="1">
      <c r="A49" s="5"/>
      <c r="B49" s="621"/>
      <c r="C49" s="622"/>
      <c r="D49" s="622"/>
      <c r="E49" s="622"/>
      <c r="F49" s="622"/>
      <c r="G49" s="622"/>
      <c r="H49" s="622"/>
      <c r="I49" s="622"/>
      <c r="J49" s="622"/>
      <c r="K49" s="622"/>
      <c r="L49" s="622"/>
      <c r="M49" s="622"/>
      <c r="N49" s="623"/>
      <c r="O49" s="621"/>
      <c r="P49" s="622"/>
      <c r="Q49" s="622"/>
      <c r="R49" s="622"/>
      <c r="S49" s="622"/>
      <c r="T49" s="622"/>
      <c r="U49" s="622"/>
      <c r="V49" s="622"/>
      <c r="W49" s="622"/>
      <c r="X49" s="622"/>
      <c r="Y49" s="623"/>
      <c r="Z49" s="9"/>
      <c r="AA49" s="9"/>
      <c r="AB49" s="9"/>
      <c r="AC49" s="9"/>
      <c r="AD49" s="9"/>
      <c r="AE49" s="9"/>
      <c r="AF49" s="21"/>
      <c r="AG49" s="22"/>
      <c r="AH49" s="22"/>
      <c r="AI49" s="22"/>
      <c r="AJ49" s="22"/>
      <c r="AK49" s="22"/>
      <c r="AL49" s="22"/>
      <c r="AM49" s="22"/>
      <c r="AN49" s="22"/>
      <c r="AO49" s="22"/>
      <c r="AP49" s="22"/>
      <c r="AQ49" s="22"/>
      <c r="AR49" s="22"/>
      <c r="AS49" s="22"/>
      <c r="AT49" s="22"/>
      <c r="AU49" s="22"/>
      <c r="AV49" s="22"/>
      <c r="AW49" s="22"/>
      <c r="AX49" s="22"/>
      <c r="AY49" s="22"/>
      <c r="AZ49" s="22"/>
      <c r="BA49" s="23"/>
      <c r="BB49" s="9"/>
    </row>
    <row r="50" spans="1:54" ht="8.25" customHeight="1">
      <c r="A50" s="5"/>
      <c r="B50" s="615" t="s">
        <v>27</v>
      </c>
      <c r="C50" s="616"/>
      <c r="D50" s="616"/>
      <c r="E50" s="616"/>
      <c r="F50" s="616"/>
      <c r="G50" s="616"/>
      <c r="H50" s="616"/>
      <c r="I50" s="616"/>
      <c r="J50" s="616"/>
      <c r="K50" s="616"/>
      <c r="L50" s="616"/>
      <c r="M50" s="616"/>
      <c r="N50" s="617"/>
      <c r="O50" s="615" t="s">
        <v>28</v>
      </c>
      <c r="P50" s="616"/>
      <c r="Q50" s="616"/>
      <c r="R50" s="616"/>
      <c r="S50" s="616"/>
      <c r="T50" s="616"/>
      <c r="U50" s="616"/>
      <c r="V50" s="616"/>
      <c r="W50" s="616"/>
      <c r="X50" s="616"/>
      <c r="Y50" s="617"/>
      <c r="Z50" s="9"/>
      <c r="AA50" s="9"/>
      <c r="AB50" s="9"/>
      <c r="AC50" s="9"/>
      <c r="AD50" s="9"/>
      <c r="AE50" s="9"/>
      <c r="AF50" s="19"/>
      <c r="AG50" s="9"/>
      <c r="AH50" s="9"/>
      <c r="AI50" s="9"/>
      <c r="AJ50" s="9"/>
      <c r="AK50" s="9"/>
      <c r="AL50" s="9"/>
      <c r="AM50" s="9"/>
      <c r="AN50" s="9"/>
      <c r="AO50" s="9"/>
      <c r="AP50" s="9"/>
      <c r="AQ50" s="9"/>
      <c r="AR50" s="9"/>
      <c r="AS50" s="9"/>
      <c r="AT50" s="9"/>
      <c r="AU50" s="9"/>
      <c r="AV50" s="9"/>
      <c r="AW50" s="9"/>
      <c r="AX50" s="9"/>
      <c r="AY50" s="9"/>
      <c r="AZ50" s="9"/>
      <c r="BA50" s="20"/>
      <c r="BB50" s="9"/>
    </row>
    <row r="51" spans="1:54" ht="14.4">
      <c r="A51" s="5"/>
      <c r="B51" s="618"/>
      <c r="C51" s="619"/>
      <c r="D51" s="619"/>
      <c r="E51" s="619"/>
      <c r="F51" s="619"/>
      <c r="G51" s="619"/>
      <c r="H51" s="619"/>
      <c r="I51" s="619"/>
      <c r="J51" s="619"/>
      <c r="K51" s="619"/>
      <c r="L51" s="619"/>
      <c r="M51" s="619"/>
      <c r="N51" s="620"/>
      <c r="O51" s="618"/>
      <c r="P51" s="619"/>
      <c r="Q51" s="619"/>
      <c r="R51" s="619"/>
      <c r="S51" s="619"/>
      <c r="T51" s="619"/>
      <c r="U51" s="619"/>
      <c r="V51" s="619"/>
      <c r="W51" s="619"/>
      <c r="X51" s="619"/>
      <c r="Y51" s="620"/>
      <c r="Z51" s="9"/>
      <c r="AA51" s="9"/>
      <c r="AB51" s="9"/>
      <c r="AC51" s="9"/>
      <c r="AD51" s="9"/>
      <c r="AE51" s="9"/>
      <c r="AF51" s="19"/>
      <c r="AG51" s="25" t="s">
        <v>244</v>
      </c>
      <c r="AH51" s="9"/>
      <c r="AI51" s="9" t="s">
        <v>12</v>
      </c>
      <c r="AJ51" s="9"/>
      <c r="AK51" s="9"/>
      <c r="AL51" s="9"/>
      <c r="AM51" s="9"/>
      <c r="AN51" s="9"/>
      <c r="AO51" s="9"/>
      <c r="AP51" s="9"/>
      <c r="AQ51" s="9"/>
      <c r="AR51" s="9"/>
      <c r="AS51" s="9"/>
      <c r="AT51" s="9"/>
      <c r="AU51" s="9"/>
      <c r="AV51" s="9"/>
      <c r="AW51" s="9"/>
      <c r="AX51" s="9"/>
      <c r="AY51" s="9"/>
      <c r="AZ51" s="9"/>
      <c r="BA51" s="20"/>
      <c r="BB51" s="9"/>
    </row>
    <row r="52" spans="1:54" ht="14.4">
      <c r="A52" s="5"/>
      <c r="B52" s="618"/>
      <c r="C52" s="619"/>
      <c r="D52" s="619"/>
      <c r="E52" s="619"/>
      <c r="F52" s="619"/>
      <c r="G52" s="619"/>
      <c r="H52" s="619"/>
      <c r="I52" s="619"/>
      <c r="J52" s="619"/>
      <c r="K52" s="619"/>
      <c r="L52" s="619"/>
      <c r="M52" s="619"/>
      <c r="N52" s="620"/>
      <c r="O52" s="618"/>
      <c r="P52" s="619"/>
      <c r="Q52" s="619"/>
      <c r="R52" s="619"/>
      <c r="S52" s="619"/>
      <c r="T52" s="619"/>
      <c r="U52" s="619"/>
      <c r="V52" s="619"/>
      <c r="W52" s="619"/>
      <c r="X52" s="619"/>
      <c r="Y52" s="620"/>
      <c r="Z52" s="9"/>
      <c r="AA52" s="9"/>
      <c r="AB52" s="9"/>
      <c r="AC52" s="9"/>
      <c r="AD52" s="9"/>
      <c r="AE52" s="9"/>
      <c r="AF52" s="19"/>
      <c r="AG52" s="5"/>
      <c r="AH52" s="9" t="s">
        <v>13</v>
      </c>
      <c r="AI52" s="9" t="s">
        <v>1145</v>
      </c>
      <c r="AJ52" s="596" t="s">
        <v>14</v>
      </c>
      <c r="AK52" s="596"/>
      <c r="AL52" s="596"/>
      <c r="AM52" s="9" t="s">
        <v>15</v>
      </c>
      <c r="AN52" s="596" t="s">
        <v>14</v>
      </c>
      <c r="AO52" s="596"/>
      <c r="AP52" s="596"/>
      <c r="AQ52" s="9" t="s">
        <v>16</v>
      </c>
      <c r="AR52" s="9" t="s">
        <v>17</v>
      </c>
      <c r="AS52" s="9" t="s">
        <v>9</v>
      </c>
      <c r="AT52" s="596" t="s">
        <v>14</v>
      </c>
      <c r="AU52" s="596"/>
      <c r="AV52" s="596"/>
      <c r="AW52" s="9" t="s">
        <v>15</v>
      </c>
      <c r="AX52" s="596" t="s">
        <v>14</v>
      </c>
      <c r="AY52" s="596"/>
      <c r="AZ52" s="596"/>
      <c r="BA52" s="20" t="s">
        <v>16</v>
      </c>
      <c r="BB52" s="9"/>
    </row>
    <row r="53" spans="1:54" ht="14.4">
      <c r="A53" s="5"/>
      <c r="B53" s="618"/>
      <c r="C53" s="619"/>
      <c r="D53" s="619"/>
      <c r="E53" s="619"/>
      <c r="F53" s="619"/>
      <c r="G53" s="619"/>
      <c r="H53" s="619"/>
      <c r="I53" s="619"/>
      <c r="J53" s="619"/>
      <c r="K53" s="619"/>
      <c r="L53" s="619"/>
      <c r="M53" s="619"/>
      <c r="N53" s="620"/>
      <c r="O53" s="618"/>
      <c r="P53" s="619"/>
      <c r="Q53" s="619"/>
      <c r="R53" s="619"/>
      <c r="S53" s="619"/>
      <c r="T53" s="619"/>
      <c r="U53" s="619"/>
      <c r="V53" s="619"/>
      <c r="W53" s="619"/>
      <c r="X53" s="619"/>
      <c r="Y53" s="620"/>
      <c r="Z53" s="9"/>
      <c r="AA53" s="9"/>
      <c r="AB53" s="9"/>
      <c r="AC53" s="9"/>
      <c r="AD53" s="9"/>
      <c r="AE53" s="9"/>
      <c r="AF53" s="19"/>
      <c r="AG53" s="5"/>
      <c r="AH53" s="9" t="s">
        <v>18</v>
      </c>
      <c r="AI53" s="9" t="s">
        <v>9</v>
      </c>
      <c r="AJ53" s="596" t="s">
        <v>14</v>
      </c>
      <c r="AK53" s="596"/>
      <c r="AL53" s="596"/>
      <c r="AM53" s="9" t="s">
        <v>15</v>
      </c>
      <c r="AN53" s="596" t="s">
        <v>14</v>
      </c>
      <c r="AO53" s="596"/>
      <c r="AP53" s="596"/>
      <c r="AQ53" s="9" t="s">
        <v>16</v>
      </c>
      <c r="AR53" s="9" t="s">
        <v>19</v>
      </c>
      <c r="AS53" s="9" t="s">
        <v>9</v>
      </c>
      <c r="AT53" s="596" t="s">
        <v>14</v>
      </c>
      <c r="AU53" s="596"/>
      <c r="AV53" s="596"/>
      <c r="AW53" s="9" t="s">
        <v>15</v>
      </c>
      <c r="AX53" s="596" t="s">
        <v>14</v>
      </c>
      <c r="AY53" s="596"/>
      <c r="AZ53" s="596"/>
      <c r="BA53" s="20" t="s">
        <v>16</v>
      </c>
      <c r="BB53" s="9"/>
    </row>
    <row r="54" spans="1:54" ht="14.4">
      <c r="A54" s="5"/>
      <c r="B54" s="618"/>
      <c r="C54" s="619"/>
      <c r="D54" s="619"/>
      <c r="E54" s="619"/>
      <c r="F54" s="619"/>
      <c r="G54" s="619"/>
      <c r="H54" s="619"/>
      <c r="I54" s="619"/>
      <c r="J54" s="619"/>
      <c r="K54" s="619"/>
      <c r="L54" s="619"/>
      <c r="M54" s="619"/>
      <c r="N54" s="620"/>
      <c r="O54" s="618"/>
      <c r="P54" s="619"/>
      <c r="Q54" s="619"/>
      <c r="R54" s="619"/>
      <c r="S54" s="619"/>
      <c r="T54" s="619"/>
      <c r="U54" s="619"/>
      <c r="V54" s="619"/>
      <c r="W54" s="619"/>
      <c r="X54" s="619"/>
      <c r="Y54" s="620"/>
      <c r="Z54" s="9"/>
      <c r="AA54" s="9"/>
      <c r="AB54" s="9"/>
      <c r="AC54" s="9"/>
      <c r="AD54" s="9"/>
      <c r="AE54" s="9"/>
      <c r="AF54" s="19"/>
      <c r="AG54" s="9"/>
      <c r="AH54" s="9" t="s">
        <v>20</v>
      </c>
      <c r="AI54" s="9" t="s">
        <v>9</v>
      </c>
      <c r="AJ54" s="596" t="s">
        <v>14</v>
      </c>
      <c r="AK54" s="596"/>
      <c r="AL54" s="596"/>
      <c r="AM54" s="9" t="s">
        <v>15</v>
      </c>
      <c r="AN54" s="596" t="s">
        <v>14</v>
      </c>
      <c r="AO54" s="596"/>
      <c r="AP54" s="596"/>
      <c r="AQ54" s="9" t="s">
        <v>16</v>
      </c>
      <c r="AR54" s="9" t="s">
        <v>21</v>
      </c>
      <c r="AS54" s="9" t="s">
        <v>9</v>
      </c>
      <c r="AT54" s="596" t="s">
        <v>14</v>
      </c>
      <c r="AU54" s="596"/>
      <c r="AV54" s="596"/>
      <c r="AW54" s="9" t="s">
        <v>15</v>
      </c>
      <c r="AX54" s="596" t="s">
        <v>14</v>
      </c>
      <c r="AY54" s="596"/>
      <c r="AZ54" s="596"/>
      <c r="BA54" s="20" t="s">
        <v>16</v>
      </c>
      <c r="BB54" s="9"/>
    </row>
    <row r="55" spans="1:54" ht="14.4">
      <c r="A55" s="5"/>
      <c r="B55" s="618"/>
      <c r="C55" s="619"/>
      <c r="D55" s="619"/>
      <c r="E55" s="619"/>
      <c r="F55" s="619"/>
      <c r="G55" s="619"/>
      <c r="H55" s="619"/>
      <c r="I55" s="619"/>
      <c r="J55" s="619"/>
      <c r="K55" s="619"/>
      <c r="L55" s="619"/>
      <c r="M55" s="619"/>
      <c r="N55" s="620"/>
      <c r="O55" s="618"/>
      <c r="P55" s="619"/>
      <c r="Q55" s="619"/>
      <c r="R55" s="619"/>
      <c r="S55" s="619"/>
      <c r="T55" s="619"/>
      <c r="U55" s="619"/>
      <c r="V55" s="619"/>
      <c r="W55" s="619"/>
      <c r="X55" s="619"/>
      <c r="Y55" s="620"/>
      <c r="Z55" s="5"/>
      <c r="AA55" s="5"/>
      <c r="AB55" s="5"/>
      <c r="AC55" s="5"/>
      <c r="AD55" s="5"/>
      <c r="AE55" s="5"/>
      <c r="AF55" s="19"/>
      <c r="AG55" s="9"/>
      <c r="AH55" s="9" t="s">
        <v>22</v>
      </c>
      <c r="AI55" s="9" t="s">
        <v>9</v>
      </c>
      <c r="AJ55" s="596" t="s">
        <v>14</v>
      </c>
      <c r="AK55" s="596"/>
      <c r="AL55" s="596"/>
      <c r="AM55" s="9" t="s">
        <v>15</v>
      </c>
      <c r="AN55" s="596" t="s">
        <v>14</v>
      </c>
      <c r="AO55" s="596"/>
      <c r="AP55" s="596"/>
      <c r="AQ55" s="9" t="s">
        <v>16</v>
      </c>
      <c r="AR55" s="9"/>
      <c r="AS55" s="9"/>
      <c r="AT55" s="9"/>
      <c r="AU55" s="9"/>
      <c r="AV55" s="9"/>
      <c r="AW55" s="9"/>
      <c r="AX55" s="9"/>
      <c r="AY55" s="9"/>
      <c r="AZ55" s="9"/>
      <c r="BA55" s="20"/>
      <c r="BB55" s="5"/>
    </row>
    <row r="56" spans="1:54" ht="14.4">
      <c r="A56" s="5"/>
      <c r="B56" s="618"/>
      <c r="C56" s="619"/>
      <c r="D56" s="619"/>
      <c r="E56" s="619"/>
      <c r="F56" s="619"/>
      <c r="G56" s="619"/>
      <c r="H56" s="619"/>
      <c r="I56" s="619"/>
      <c r="J56" s="619"/>
      <c r="K56" s="619"/>
      <c r="L56" s="619"/>
      <c r="M56" s="619"/>
      <c r="N56" s="620"/>
      <c r="O56" s="618"/>
      <c r="P56" s="619"/>
      <c r="Q56" s="619"/>
      <c r="R56" s="619"/>
      <c r="S56" s="619"/>
      <c r="T56" s="619"/>
      <c r="U56" s="619"/>
      <c r="V56" s="619"/>
      <c r="W56" s="619"/>
      <c r="X56" s="619"/>
      <c r="Y56" s="620"/>
      <c r="Z56" s="5"/>
      <c r="AA56" s="5"/>
      <c r="AB56" s="5"/>
      <c r="AC56" s="5"/>
      <c r="AD56" s="5"/>
      <c r="AE56" s="5"/>
      <c r="AF56" s="19"/>
      <c r="AG56" s="5" t="s">
        <v>23</v>
      </c>
      <c r="AH56" s="9"/>
      <c r="AI56" s="9"/>
      <c r="AJ56" s="9"/>
      <c r="AK56" s="9"/>
      <c r="AL56" s="9"/>
      <c r="AM56" s="9"/>
      <c r="AN56" s="9"/>
      <c r="AO56" s="9"/>
      <c r="AP56" s="9"/>
      <c r="AQ56" s="9"/>
      <c r="AR56" s="9"/>
      <c r="AS56" s="9"/>
      <c r="AT56" s="9"/>
      <c r="AU56" s="9"/>
      <c r="AV56" s="9"/>
      <c r="AW56" s="9"/>
      <c r="AX56" s="9"/>
      <c r="AY56" s="9"/>
      <c r="AZ56" s="9"/>
      <c r="BA56" s="20"/>
      <c r="BB56" s="5"/>
    </row>
    <row r="57" spans="1:54" ht="8.25" customHeight="1">
      <c r="A57" s="5"/>
      <c r="B57" s="618"/>
      <c r="C57" s="619"/>
      <c r="D57" s="619"/>
      <c r="E57" s="619"/>
      <c r="F57" s="619"/>
      <c r="G57" s="619"/>
      <c r="H57" s="619"/>
      <c r="I57" s="619"/>
      <c r="J57" s="619"/>
      <c r="K57" s="619"/>
      <c r="L57" s="619"/>
      <c r="M57" s="619"/>
      <c r="N57" s="620"/>
      <c r="O57" s="618"/>
      <c r="P57" s="619"/>
      <c r="Q57" s="619"/>
      <c r="R57" s="619"/>
      <c r="S57" s="619"/>
      <c r="T57" s="619"/>
      <c r="U57" s="619"/>
      <c r="V57" s="619"/>
      <c r="W57" s="619"/>
      <c r="X57" s="619"/>
      <c r="Y57" s="620"/>
      <c r="Z57" s="5"/>
      <c r="AA57" s="5"/>
      <c r="AB57" s="5"/>
      <c r="AC57" s="5"/>
      <c r="AD57" s="5"/>
      <c r="AE57" s="5"/>
      <c r="AF57" s="19"/>
      <c r="AG57" s="9"/>
      <c r="AH57" s="9"/>
      <c r="AI57" s="9"/>
      <c r="AJ57" s="9"/>
      <c r="AK57" s="9"/>
      <c r="AL57" s="9"/>
      <c r="AM57" s="9"/>
      <c r="AN57" s="9"/>
      <c r="AO57" s="9"/>
      <c r="AP57" s="9"/>
      <c r="AQ57" s="9"/>
      <c r="AR57" s="9"/>
      <c r="AS57" s="9"/>
      <c r="AT57" s="9"/>
      <c r="AU57" s="9"/>
      <c r="AV57" s="9"/>
      <c r="AW57" s="9"/>
      <c r="AX57" s="9"/>
      <c r="AY57" s="9"/>
      <c r="AZ57" s="9"/>
      <c r="BA57" s="20"/>
      <c r="BB57" s="5"/>
    </row>
    <row r="58" spans="1:54" s="27" customFormat="1" ht="14.25" customHeight="1">
      <c r="A58" s="26"/>
      <c r="B58" s="618"/>
      <c r="C58" s="619"/>
      <c r="D58" s="619"/>
      <c r="E58" s="619"/>
      <c r="F58" s="619"/>
      <c r="G58" s="619"/>
      <c r="H58" s="619"/>
      <c r="I58" s="619"/>
      <c r="J58" s="619"/>
      <c r="K58" s="619"/>
      <c r="L58" s="619"/>
      <c r="M58" s="619"/>
      <c r="N58" s="620"/>
      <c r="O58" s="618"/>
      <c r="P58" s="619"/>
      <c r="Q58" s="619"/>
      <c r="R58" s="619"/>
      <c r="S58" s="619"/>
      <c r="T58" s="619"/>
      <c r="U58" s="619"/>
      <c r="V58" s="619"/>
      <c r="W58" s="619"/>
      <c r="X58" s="619"/>
      <c r="Y58" s="620"/>
      <c r="Z58" s="28"/>
      <c r="AA58" s="28"/>
      <c r="AB58" s="28"/>
      <c r="AC58" s="28"/>
      <c r="AD58" s="28"/>
      <c r="AE58" s="28"/>
      <c r="AF58" s="45"/>
      <c r="AG58" s="41" t="s">
        <v>244</v>
      </c>
      <c r="AH58" s="28"/>
      <c r="AI58" s="28" t="s">
        <v>255</v>
      </c>
      <c r="AJ58" s="28"/>
      <c r="AK58" s="28"/>
      <c r="AL58" s="28"/>
      <c r="AM58" s="28"/>
      <c r="AN58" s="28"/>
      <c r="AO58" s="28"/>
      <c r="AP58" s="28"/>
      <c r="AQ58" s="28"/>
      <c r="AR58" s="28"/>
      <c r="AS58" s="28"/>
      <c r="AT58" s="28"/>
      <c r="AU58" s="28"/>
      <c r="AV58" s="28"/>
      <c r="AW58" s="28"/>
      <c r="AX58" s="28"/>
      <c r="AY58" s="28"/>
      <c r="AZ58" s="28"/>
      <c r="BA58" s="43"/>
      <c r="BB58" s="26"/>
    </row>
    <row r="59" spans="1:54" s="27" customFormat="1" ht="8.25" customHeight="1">
      <c r="A59" s="195"/>
      <c r="B59" s="621"/>
      <c r="C59" s="622"/>
      <c r="D59" s="622"/>
      <c r="E59" s="622"/>
      <c r="F59" s="622"/>
      <c r="G59" s="622"/>
      <c r="H59" s="622"/>
      <c r="I59" s="622"/>
      <c r="J59" s="622"/>
      <c r="K59" s="622"/>
      <c r="L59" s="622"/>
      <c r="M59" s="622"/>
      <c r="N59" s="623"/>
      <c r="O59" s="621"/>
      <c r="P59" s="622"/>
      <c r="Q59" s="622"/>
      <c r="R59" s="622"/>
      <c r="S59" s="622"/>
      <c r="T59" s="622"/>
      <c r="U59" s="622"/>
      <c r="V59" s="622"/>
      <c r="W59" s="622"/>
      <c r="X59" s="622"/>
      <c r="Y59" s="623"/>
      <c r="Z59" s="195"/>
      <c r="AA59" s="195"/>
      <c r="AB59" s="195"/>
      <c r="AC59" s="195"/>
      <c r="AD59" s="195"/>
      <c r="AE59" s="195"/>
      <c r="AF59" s="196"/>
      <c r="AG59" s="197"/>
      <c r="AH59" s="197"/>
      <c r="AI59" s="197"/>
      <c r="AJ59" s="197"/>
      <c r="AK59" s="197"/>
      <c r="AL59" s="197"/>
      <c r="AM59" s="197"/>
      <c r="AN59" s="197"/>
      <c r="AO59" s="197"/>
      <c r="AP59" s="197"/>
      <c r="AQ59" s="197"/>
      <c r="AR59" s="197"/>
      <c r="AS59" s="197"/>
      <c r="AT59" s="197"/>
      <c r="AU59" s="197"/>
      <c r="AV59" s="197"/>
      <c r="AW59" s="197"/>
      <c r="AX59" s="197"/>
      <c r="AY59" s="197"/>
      <c r="AZ59" s="197"/>
      <c r="BA59" s="198"/>
      <c r="BB59" s="195"/>
    </row>
    <row r="60" spans="1:54" ht="8.25" customHeight="1">
      <c r="A60" s="5"/>
      <c r="B60" s="648" t="s">
        <v>29</v>
      </c>
      <c r="C60" s="648"/>
      <c r="D60" s="648"/>
      <c r="E60" s="648"/>
      <c r="F60" s="648"/>
      <c r="G60" s="648"/>
      <c r="H60" s="648"/>
      <c r="I60" s="648"/>
      <c r="J60" s="648"/>
      <c r="K60" s="648"/>
      <c r="L60" s="648"/>
      <c r="M60" s="648"/>
      <c r="N60" s="648"/>
      <c r="O60" s="648" t="s">
        <v>30</v>
      </c>
      <c r="P60" s="648"/>
      <c r="Q60" s="648"/>
      <c r="R60" s="648"/>
      <c r="S60" s="648"/>
      <c r="T60" s="648"/>
      <c r="U60" s="648"/>
      <c r="V60" s="648"/>
      <c r="W60" s="648"/>
      <c r="X60" s="648"/>
      <c r="Y60" s="648"/>
      <c r="Z60" s="5"/>
      <c r="AA60" s="5"/>
      <c r="AB60" s="5"/>
      <c r="AC60" s="5"/>
      <c r="AD60" s="5"/>
      <c r="AE60" s="5"/>
      <c r="AF60" s="16"/>
      <c r="AG60" s="17"/>
      <c r="AH60" s="17"/>
      <c r="AI60" s="17"/>
      <c r="AJ60" s="17"/>
      <c r="AK60" s="17"/>
      <c r="AL60" s="17"/>
      <c r="AM60" s="17"/>
      <c r="AN60" s="17"/>
      <c r="AO60" s="17"/>
      <c r="AP60" s="17"/>
      <c r="AQ60" s="17"/>
      <c r="AR60" s="17"/>
      <c r="AS60" s="17"/>
      <c r="AT60" s="17"/>
      <c r="AU60" s="17"/>
      <c r="AV60" s="17"/>
      <c r="AW60" s="17"/>
      <c r="AX60" s="17"/>
      <c r="AY60" s="17"/>
      <c r="AZ60" s="17"/>
      <c r="BA60" s="18"/>
      <c r="BB60" s="5"/>
    </row>
    <row r="61" spans="1:54" ht="14.4">
      <c r="A61" s="5"/>
      <c r="B61" s="649"/>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5"/>
      <c r="AA61" s="5"/>
      <c r="AB61" s="5"/>
      <c r="AC61" s="5"/>
      <c r="AD61" s="5"/>
      <c r="AE61" s="5"/>
      <c r="AF61" s="19"/>
      <c r="AG61" s="25" t="s">
        <v>244</v>
      </c>
      <c r="AH61" s="9"/>
      <c r="AI61" s="9" t="s">
        <v>205</v>
      </c>
      <c r="AJ61" s="9"/>
      <c r="AK61" s="9"/>
      <c r="AL61" s="9"/>
      <c r="AM61" s="9"/>
      <c r="AN61" s="9"/>
      <c r="AO61" s="9" t="s">
        <v>9</v>
      </c>
      <c r="AP61" s="652"/>
      <c r="AQ61" s="652"/>
      <c r="AR61" s="652"/>
      <c r="AS61" s="652"/>
      <c r="AT61" s="652"/>
      <c r="AU61" s="9" t="s">
        <v>16</v>
      </c>
      <c r="AV61" s="9"/>
      <c r="AW61" s="9"/>
      <c r="AX61" s="9"/>
      <c r="AY61" s="9"/>
      <c r="AZ61" s="9"/>
      <c r="BA61" s="20"/>
      <c r="BB61" s="5"/>
    </row>
    <row r="62" spans="1:54" ht="8.25" customHeight="1">
      <c r="A62" s="5"/>
      <c r="B62" s="649"/>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5"/>
      <c r="AA62" s="5"/>
      <c r="AB62" s="5"/>
      <c r="AC62" s="5"/>
      <c r="AD62" s="5"/>
      <c r="AE62" s="5"/>
      <c r="AF62" s="202"/>
      <c r="AG62" s="5"/>
      <c r="AH62" s="5"/>
      <c r="AI62" s="5"/>
      <c r="AJ62" s="5"/>
      <c r="AK62" s="5"/>
      <c r="AL62" s="5"/>
      <c r="AM62" s="5"/>
      <c r="AN62" s="5"/>
      <c r="AO62" s="5"/>
      <c r="AP62" s="5"/>
      <c r="AQ62" s="5"/>
      <c r="AR62" s="5"/>
      <c r="AS62" s="5"/>
      <c r="AT62" s="5"/>
      <c r="AU62" s="5"/>
      <c r="AV62" s="5"/>
      <c r="AW62" s="5"/>
      <c r="AX62" s="5"/>
      <c r="AY62" s="5"/>
      <c r="AZ62" s="5"/>
      <c r="BA62" s="24"/>
      <c r="BB62" s="5"/>
    </row>
    <row r="63" spans="1:54" s="27" customFormat="1" ht="14.25" customHeight="1">
      <c r="A63" s="26"/>
      <c r="B63" s="649"/>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28"/>
      <c r="AA63" s="28"/>
      <c r="AB63" s="28"/>
      <c r="AC63" s="28"/>
      <c r="AD63" s="28"/>
      <c r="AE63" s="28"/>
      <c r="AF63" s="45"/>
      <c r="AG63" s="41" t="s">
        <v>244</v>
      </c>
      <c r="AH63" s="50"/>
      <c r="AI63" s="50" t="s">
        <v>257</v>
      </c>
      <c r="AJ63" s="28"/>
      <c r="AK63" s="28"/>
      <c r="AL63" s="28"/>
      <c r="AM63" s="28"/>
      <c r="AN63" s="28"/>
      <c r="AO63" s="28"/>
      <c r="AP63" s="365"/>
      <c r="AQ63" s="365"/>
      <c r="AR63" s="365"/>
      <c r="AS63" s="365"/>
      <c r="AT63" s="365"/>
      <c r="AU63" s="28"/>
      <c r="AV63" s="28"/>
      <c r="AW63" s="28"/>
      <c r="AX63" s="28"/>
      <c r="AY63" s="28"/>
      <c r="AZ63" s="28"/>
      <c r="BA63" s="43"/>
      <c r="BB63" s="26"/>
    </row>
    <row r="64" spans="1:54" s="27" customFormat="1" ht="8.25" customHeight="1">
      <c r="A64" s="195"/>
      <c r="B64" s="650"/>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195"/>
      <c r="AA64" s="195"/>
      <c r="AB64" s="195"/>
      <c r="AC64" s="195"/>
      <c r="AD64" s="195"/>
      <c r="AE64" s="195"/>
      <c r="AF64" s="199"/>
      <c r="AG64" s="200"/>
      <c r="AH64" s="200"/>
      <c r="AI64" s="200"/>
      <c r="AJ64" s="200"/>
      <c r="AK64" s="200"/>
      <c r="AL64" s="200"/>
      <c r="AM64" s="200"/>
      <c r="AN64" s="200"/>
      <c r="AO64" s="200"/>
      <c r="AP64" s="200"/>
      <c r="AQ64" s="200"/>
      <c r="AR64" s="200"/>
      <c r="AS64" s="200"/>
      <c r="AT64" s="200"/>
      <c r="AU64" s="200"/>
      <c r="AV64" s="200"/>
      <c r="AW64" s="200"/>
      <c r="AX64" s="200"/>
      <c r="AY64" s="200"/>
      <c r="AZ64" s="200"/>
      <c r="BA64" s="201"/>
      <c r="BB64" s="195"/>
    </row>
    <row r="65" spans="1:54" s="27" customFormat="1" ht="14.25" customHeight="1">
      <c r="A65" s="26"/>
      <c r="B65" s="573" t="s">
        <v>258</v>
      </c>
      <c r="C65" s="573"/>
      <c r="D65" s="573"/>
      <c r="E65" s="573"/>
      <c r="F65" s="573"/>
      <c r="G65" s="573"/>
      <c r="H65" s="573"/>
      <c r="I65" s="573"/>
      <c r="J65" s="573"/>
      <c r="K65" s="573"/>
      <c r="L65" s="573"/>
      <c r="M65" s="573"/>
      <c r="N65" s="573"/>
      <c r="O65" s="637" t="s">
        <v>259</v>
      </c>
      <c r="P65" s="573"/>
      <c r="Q65" s="573"/>
      <c r="R65" s="573"/>
      <c r="S65" s="573"/>
      <c r="T65" s="573"/>
      <c r="U65" s="573"/>
      <c r="V65" s="573"/>
      <c r="W65" s="573"/>
      <c r="X65" s="573"/>
      <c r="Y65" s="573"/>
      <c r="Z65" s="28"/>
      <c r="AA65" s="28"/>
      <c r="AB65" s="28"/>
      <c r="AC65" s="28"/>
      <c r="AD65" s="28"/>
      <c r="AE65" s="28"/>
      <c r="AF65" s="49"/>
      <c r="AG65" s="39"/>
      <c r="AH65" s="39"/>
      <c r="AI65" s="39"/>
      <c r="AJ65" s="39"/>
      <c r="AK65" s="39"/>
      <c r="AL65" s="39"/>
      <c r="AM65" s="39"/>
      <c r="AN65" s="39"/>
      <c r="AO65" s="39"/>
      <c r="AP65" s="39"/>
      <c r="AQ65" s="39"/>
      <c r="AR65" s="39"/>
      <c r="AS65" s="39"/>
      <c r="AT65" s="39"/>
      <c r="AU65" s="39"/>
      <c r="AV65" s="39"/>
      <c r="AW65" s="39"/>
      <c r="AX65" s="39"/>
      <c r="AY65" s="39"/>
      <c r="AZ65" s="39"/>
      <c r="BA65" s="40"/>
      <c r="BB65" s="26"/>
    </row>
    <row r="66" spans="1:54" s="27" customFormat="1" ht="14.25" customHeight="1">
      <c r="A66" s="26"/>
      <c r="B66" s="573"/>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28"/>
      <c r="AA66" s="28"/>
      <c r="AB66" s="28"/>
      <c r="AC66" s="28"/>
      <c r="AD66" s="28"/>
      <c r="AE66" s="28"/>
      <c r="AF66" s="45"/>
      <c r="AG66" s="41" t="s">
        <v>244</v>
      </c>
      <c r="AH66" s="28"/>
      <c r="AI66" s="28" t="s">
        <v>260</v>
      </c>
      <c r="AJ66" s="28"/>
      <c r="AK66" s="28"/>
      <c r="AL66" s="28"/>
      <c r="AM66" s="28"/>
      <c r="AN66" s="28"/>
      <c r="AO66" s="28"/>
      <c r="AP66" s="53"/>
      <c r="AQ66" s="53"/>
      <c r="AR66" s="53"/>
      <c r="AS66" s="53"/>
      <c r="AT66" s="53"/>
      <c r="AU66" s="28"/>
      <c r="AV66" s="28"/>
      <c r="AW66" s="28"/>
      <c r="AX66" s="28"/>
      <c r="AY66" s="28"/>
      <c r="AZ66" s="28"/>
      <c r="BA66" s="43"/>
      <c r="BB66" s="26"/>
    </row>
    <row r="67" spans="1:54" s="27" customFormat="1" ht="14.25" customHeight="1">
      <c r="A67" s="26"/>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28"/>
      <c r="AA67" s="28"/>
      <c r="AB67" s="28"/>
      <c r="AC67" s="28"/>
      <c r="AD67" s="28"/>
      <c r="AE67" s="28"/>
      <c r="AF67" s="45"/>
      <c r="AG67" s="375"/>
      <c r="AH67" s="364"/>
      <c r="AI67" s="364"/>
      <c r="AJ67" s="364"/>
      <c r="AK67" s="364"/>
      <c r="AL67" s="364"/>
      <c r="AM67" s="364"/>
      <c r="AN67" s="364"/>
      <c r="AO67" s="364"/>
      <c r="AP67" s="365"/>
      <c r="AQ67" s="365"/>
      <c r="AR67" s="365"/>
      <c r="AS67" s="365"/>
      <c r="AT67" s="365"/>
      <c r="AU67" s="364"/>
      <c r="AV67" s="364"/>
      <c r="AW67" s="364"/>
      <c r="AX67" s="364"/>
      <c r="AY67" s="364"/>
      <c r="AZ67" s="364"/>
      <c r="BA67" s="376"/>
      <c r="BB67" s="26"/>
    </row>
    <row r="68" spans="1:54" s="27" customFormat="1" ht="14.25" customHeight="1">
      <c r="A68" s="26"/>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28"/>
      <c r="AA68" s="28"/>
      <c r="AB68" s="28"/>
      <c r="AC68" s="28"/>
      <c r="AD68" s="28"/>
      <c r="AE68" s="28"/>
      <c r="AF68" s="45"/>
      <c r="AG68" s="41" t="s">
        <v>244</v>
      </c>
      <c r="AH68" s="28"/>
      <c r="AI68" s="28" t="s">
        <v>261</v>
      </c>
      <c r="AJ68" s="28"/>
      <c r="AK68" s="28"/>
      <c r="AL68" s="28"/>
      <c r="AM68" s="28"/>
      <c r="AN68" s="28"/>
      <c r="AO68" s="28"/>
      <c r="AP68" s="53"/>
      <c r="AQ68" s="53"/>
      <c r="AR68" s="53"/>
      <c r="AS68" s="53"/>
      <c r="AT68" s="53"/>
      <c r="AU68" s="28"/>
      <c r="AV68" s="28"/>
      <c r="AW68" s="28"/>
      <c r="AX68" s="28"/>
      <c r="AY68" s="28"/>
      <c r="AZ68" s="28"/>
      <c r="BA68" s="43"/>
      <c r="BB68" s="26"/>
    </row>
    <row r="69" spans="1:54" s="27" customFormat="1" ht="14.25" customHeight="1">
      <c r="A69" s="26"/>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26"/>
      <c r="AA69" s="26"/>
      <c r="AB69" s="26"/>
      <c r="AC69" s="26"/>
      <c r="AD69" s="26"/>
      <c r="AE69" s="26"/>
      <c r="AF69" s="51"/>
      <c r="AG69" s="52"/>
      <c r="AH69" s="52"/>
      <c r="AI69" s="52"/>
      <c r="AJ69" s="52"/>
      <c r="AK69" s="52"/>
      <c r="AL69" s="52"/>
      <c r="AM69" s="52"/>
      <c r="AN69" s="52"/>
      <c r="AO69" s="52"/>
      <c r="AP69" s="52"/>
      <c r="AQ69" s="52"/>
      <c r="AR69" s="52"/>
      <c r="AS69" s="52"/>
      <c r="AT69" s="52"/>
      <c r="AU69" s="52"/>
      <c r="AV69" s="52"/>
      <c r="AW69" s="52"/>
      <c r="AX69" s="52"/>
      <c r="AY69" s="52"/>
      <c r="AZ69" s="52"/>
      <c r="BA69" s="48"/>
      <c r="BB69" s="26"/>
    </row>
    <row r="70" spans="1:54" ht="8.25" customHeight="1">
      <c r="A70" s="5"/>
      <c r="B70" s="634" t="s">
        <v>727</v>
      </c>
      <c r="C70" s="635"/>
      <c r="D70" s="635"/>
      <c r="E70" s="635"/>
      <c r="F70" s="635"/>
      <c r="G70" s="635"/>
      <c r="H70" s="635"/>
      <c r="I70" s="635"/>
      <c r="J70" s="635"/>
      <c r="K70" s="635"/>
      <c r="L70" s="635"/>
      <c r="M70" s="635"/>
      <c r="N70" s="636"/>
      <c r="O70" s="634" t="s">
        <v>731</v>
      </c>
      <c r="P70" s="635"/>
      <c r="Q70" s="635"/>
      <c r="R70" s="635"/>
      <c r="S70" s="635"/>
      <c r="T70" s="635"/>
      <c r="U70" s="635"/>
      <c r="V70" s="635"/>
      <c r="W70" s="635"/>
      <c r="X70" s="635"/>
      <c r="Y70" s="636"/>
      <c r="Z70" s="5"/>
      <c r="AA70" s="5"/>
      <c r="AB70" s="5"/>
      <c r="AC70" s="5"/>
      <c r="AD70" s="5"/>
      <c r="AE70" s="5"/>
      <c r="AF70" s="16"/>
      <c r="AG70" s="17"/>
      <c r="AH70" s="17"/>
      <c r="AI70" s="17"/>
      <c r="AJ70" s="17"/>
      <c r="AK70" s="17"/>
      <c r="AL70" s="17"/>
      <c r="AM70" s="17"/>
      <c r="AN70" s="17"/>
      <c r="AO70" s="17"/>
      <c r="AP70" s="17"/>
      <c r="AQ70" s="17"/>
      <c r="AR70" s="17"/>
      <c r="AS70" s="17"/>
      <c r="AT70" s="17"/>
      <c r="AU70" s="17"/>
      <c r="AV70" s="17"/>
      <c r="AW70" s="17"/>
      <c r="AX70" s="17"/>
      <c r="AY70" s="17"/>
      <c r="AZ70" s="17"/>
      <c r="BA70" s="18"/>
      <c r="BB70" s="5"/>
    </row>
    <row r="71" spans="1:54" ht="14.4">
      <c r="A71" s="5"/>
      <c r="B71" s="618"/>
      <c r="C71" s="619"/>
      <c r="D71" s="619"/>
      <c r="E71" s="619"/>
      <c r="F71" s="619"/>
      <c r="G71" s="619"/>
      <c r="H71" s="619"/>
      <c r="I71" s="619"/>
      <c r="J71" s="619"/>
      <c r="K71" s="619"/>
      <c r="L71" s="619"/>
      <c r="M71" s="619"/>
      <c r="N71" s="620"/>
      <c r="O71" s="618"/>
      <c r="P71" s="619"/>
      <c r="Q71" s="619"/>
      <c r="R71" s="619"/>
      <c r="S71" s="619"/>
      <c r="T71" s="619"/>
      <c r="U71" s="619"/>
      <c r="V71" s="619"/>
      <c r="W71" s="619"/>
      <c r="X71" s="619"/>
      <c r="Y71" s="620"/>
      <c r="Z71" s="5"/>
      <c r="AA71" s="5"/>
      <c r="AB71" s="5"/>
      <c r="AC71" s="5"/>
      <c r="AD71" s="5"/>
      <c r="AE71" s="5"/>
      <c r="AF71" s="19"/>
      <c r="AG71" s="25" t="s">
        <v>244</v>
      </c>
      <c r="AH71" s="9"/>
      <c r="AI71" s="9" t="s">
        <v>728</v>
      </c>
      <c r="AJ71" s="9"/>
      <c r="AK71" s="9"/>
      <c r="AL71" s="9"/>
      <c r="AM71" s="9"/>
      <c r="AN71" s="9"/>
      <c r="AO71" s="9"/>
      <c r="AP71" s="9"/>
      <c r="AQ71" s="9"/>
      <c r="AR71" s="9"/>
      <c r="AS71" s="9"/>
      <c r="AT71" s="9"/>
      <c r="AU71" s="9"/>
      <c r="AV71" s="9"/>
      <c r="AW71" s="9"/>
      <c r="AX71" s="9"/>
      <c r="AY71" s="9"/>
      <c r="AZ71" s="9"/>
      <c r="BA71" s="20"/>
      <c r="BB71" s="5"/>
    </row>
    <row r="72" spans="1:54" ht="8.25" customHeight="1">
      <c r="A72" s="5"/>
      <c r="B72" s="618"/>
      <c r="C72" s="619"/>
      <c r="D72" s="619"/>
      <c r="E72" s="619"/>
      <c r="F72" s="619"/>
      <c r="G72" s="619"/>
      <c r="H72" s="619"/>
      <c r="I72" s="619"/>
      <c r="J72" s="619"/>
      <c r="K72" s="619"/>
      <c r="L72" s="619"/>
      <c r="M72" s="619"/>
      <c r="N72" s="620"/>
      <c r="O72" s="618"/>
      <c r="P72" s="619"/>
      <c r="Q72" s="619"/>
      <c r="R72" s="619"/>
      <c r="S72" s="619"/>
      <c r="T72" s="619"/>
      <c r="U72" s="619"/>
      <c r="V72" s="619"/>
      <c r="W72" s="619"/>
      <c r="X72" s="619"/>
      <c r="Y72" s="620"/>
      <c r="Z72" s="5"/>
      <c r="AA72" s="5"/>
      <c r="AB72" s="5"/>
      <c r="AC72" s="5"/>
      <c r="AD72" s="5"/>
      <c r="AE72" s="5"/>
      <c r="AF72" s="202"/>
      <c r="AG72" s="5"/>
      <c r="AH72" s="5"/>
      <c r="AI72" s="5"/>
      <c r="AJ72" s="5"/>
      <c r="AK72" s="5"/>
      <c r="AL72" s="5"/>
      <c r="AM72" s="5"/>
      <c r="AN72" s="5"/>
      <c r="AO72" s="5"/>
      <c r="AP72" s="5"/>
      <c r="AQ72" s="5"/>
      <c r="AR72" s="5"/>
      <c r="AS72" s="5"/>
      <c r="AT72" s="5"/>
      <c r="AU72" s="5"/>
      <c r="AV72" s="5"/>
      <c r="AW72" s="5"/>
      <c r="AX72" s="5"/>
      <c r="AY72" s="5"/>
      <c r="AZ72" s="5"/>
      <c r="BA72" s="24"/>
      <c r="BB72" s="5"/>
    </row>
    <row r="73" spans="1:54" s="27" customFormat="1" ht="14.25" customHeight="1">
      <c r="A73" s="26"/>
      <c r="B73" s="618"/>
      <c r="C73" s="619"/>
      <c r="D73" s="619"/>
      <c r="E73" s="619"/>
      <c r="F73" s="619"/>
      <c r="G73" s="619"/>
      <c r="H73" s="619"/>
      <c r="I73" s="619"/>
      <c r="J73" s="619"/>
      <c r="K73" s="619"/>
      <c r="L73" s="619"/>
      <c r="M73" s="619"/>
      <c r="N73" s="620"/>
      <c r="O73" s="618"/>
      <c r="P73" s="619"/>
      <c r="Q73" s="619"/>
      <c r="R73" s="619"/>
      <c r="S73" s="619"/>
      <c r="T73" s="619"/>
      <c r="U73" s="619"/>
      <c r="V73" s="619"/>
      <c r="W73" s="619"/>
      <c r="X73" s="619"/>
      <c r="Y73" s="620"/>
      <c r="Z73" s="50"/>
      <c r="AA73" s="50"/>
      <c r="AB73" s="50"/>
      <c r="AC73" s="50"/>
      <c r="AD73" s="50"/>
      <c r="AE73" s="50"/>
      <c r="AF73" s="203"/>
      <c r="AG73" s="41" t="s">
        <v>244</v>
      </c>
      <c r="AH73" s="50"/>
      <c r="AI73" s="50" t="s">
        <v>786</v>
      </c>
      <c r="AJ73" s="50"/>
      <c r="AK73" s="50"/>
      <c r="AL73" s="50"/>
      <c r="AM73" s="50"/>
      <c r="AN73" s="50"/>
      <c r="AO73" s="50"/>
      <c r="AP73" s="204"/>
      <c r="AQ73" s="204"/>
      <c r="AR73" s="204"/>
      <c r="AS73" s="204"/>
      <c r="AT73" s="204"/>
      <c r="AU73" s="50"/>
      <c r="AV73" s="50"/>
      <c r="AW73" s="50"/>
      <c r="AX73" s="50"/>
      <c r="AY73" s="50"/>
      <c r="AZ73" s="50"/>
      <c r="BA73" s="205"/>
      <c r="BB73" s="26"/>
    </row>
    <row r="74" spans="1:54" s="27" customFormat="1" ht="8.25" customHeight="1">
      <c r="A74" s="195"/>
      <c r="B74" s="621"/>
      <c r="C74" s="622"/>
      <c r="D74" s="622"/>
      <c r="E74" s="622"/>
      <c r="F74" s="622"/>
      <c r="G74" s="622"/>
      <c r="H74" s="622"/>
      <c r="I74" s="622"/>
      <c r="J74" s="622"/>
      <c r="K74" s="622"/>
      <c r="L74" s="622"/>
      <c r="M74" s="622"/>
      <c r="N74" s="623"/>
      <c r="O74" s="621"/>
      <c r="P74" s="622"/>
      <c r="Q74" s="622"/>
      <c r="R74" s="622"/>
      <c r="S74" s="622"/>
      <c r="T74" s="622"/>
      <c r="U74" s="622"/>
      <c r="V74" s="622"/>
      <c r="W74" s="622"/>
      <c r="X74" s="622"/>
      <c r="Y74" s="623"/>
      <c r="Z74" s="195"/>
      <c r="AA74" s="195"/>
      <c r="AB74" s="195"/>
      <c r="AC74" s="195"/>
      <c r="AD74" s="195"/>
      <c r="AE74" s="195"/>
      <c r="AF74" s="199"/>
      <c r="AG74" s="200"/>
      <c r="AH74" s="200"/>
      <c r="AI74" s="200"/>
      <c r="AJ74" s="200"/>
      <c r="AK74" s="200"/>
      <c r="AL74" s="200"/>
      <c r="AM74" s="200"/>
      <c r="AN74" s="200"/>
      <c r="AO74" s="200"/>
      <c r="AP74" s="200"/>
      <c r="AQ74" s="200"/>
      <c r="AR74" s="200"/>
      <c r="AS74" s="200"/>
      <c r="AT74" s="200"/>
      <c r="AU74" s="200"/>
      <c r="AV74" s="200"/>
      <c r="AW74" s="200"/>
      <c r="AX74" s="200"/>
      <c r="AY74" s="200"/>
      <c r="AZ74" s="200"/>
      <c r="BA74" s="201"/>
      <c r="BB74" s="195"/>
    </row>
    <row r="75" spans="1:54" ht="8.25" customHeight="1">
      <c r="A75" s="5"/>
      <c r="B75" s="606" t="s">
        <v>892</v>
      </c>
      <c r="C75" s="607"/>
      <c r="D75" s="607"/>
      <c r="E75" s="607"/>
      <c r="F75" s="607"/>
      <c r="G75" s="607"/>
      <c r="H75" s="607"/>
      <c r="I75" s="607"/>
      <c r="J75" s="607"/>
      <c r="K75" s="607"/>
      <c r="L75" s="607"/>
      <c r="M75" s="607"/>
      <c r="N75" s="608"/>
      <c r="O75" s="615" t="s">
        <v>730</v>
      </c>
      <c r="P75" s="616"/>
      <c r="Q75" s="616"/>
      <c r="R75" s="616"/>
      <c r="S75" s="616"/>
      <c r="T75" s="616"/>
      <c r="U75" s="616"/>
      <c r="V75" s="616"/>
      <c r="W75" s="616"/>
      <c r="X75" s="616"/>
      <c r="Y75" s="617"/>
      <c r="Z75" s="5"/>
      <c r="AA75" s="5"/>
      <c r="AB75" s="5"/>
      <c r="AC75" s="5"/>
      <c r="AD75" s="5"/>
      <c r="AE75" s="5"/>
      <c r="AF75" s="16"/>
      <c r="AG75" s="17"/>
      <c r="AH75" s="17"/>
      <c r="AI75" s="17"/>
      <c r="AJ75" s="17"/>
      <c r="AK75" s="17"/>
      <c r="AL75" s="17"/>
      <c r="AM75" s="17"/>
      <c r="AN75" s="17"/>
      <c r="AO75" s="17"/>
      <c r="AP75" s="17"/>
      <c r="AQ75" s="17"/>
      <c r="AR75" s="17"/>
      <c r="AS75" s="17"/>
      <c r="AT75" s="17"/>
      <c r="AU75" s="17"/>
      <c r="AV75" s="17"/>
      <c r="AW75" s="17"/>
      <c r="AX75" s="17"/>
      <c r="AY75" s="17"/>
      <c r="AZ75" s="17"/>
      <c r="BA75" s="18"/>
      <c r="BB75" s="5"/>
    </row>
    <row r="76" spans="1:54" ht="14.4">
      <c r="A76" s="5"/>
      <c r="B76" s="609"/>
      <c r="C76" s="610"/>
      <c r="D76" s="610"/>
      <c r="E76" s="610"/>
      <c r="F76" s="610"/>
      <c r="G76" s="610"/>
      <c r="H76" s="610"/>
      <c r="I76" s="610"/>
      <c r="J76" s="610"/>
      <c r="K76" s="610"/>
      <c r="L76" s="610"/>
      <c r="M76" s="610"/>
      <c r="N76" s="611"/>
      <c r="O76" s="618"/>
      <c r="P76" s="619"/>
      <c r="Q76" s="619"/>
      <c r="R76" s="619"/>
      <c r="S76" s="619"/>
      <c r="T76" s="619"/>
      <c r="U76" s="619"/>
      <c r="V76" s="619"/>
      <c r="W76" s="619"/>
      <c r="X76" s="619"/>
      <c r="Y76" s="620"/>
      <c r="Z76" s="5"/>
      <c r="AA76" s="5"/>
      <c r="AB76" s="5"/>
      <c r="AC76" s="5"/>
      <c r="AD76" s="5"/>
      <c r="AE76" s="5"/>
      <c r="AF76" s="19"/>
      <c r="AG76" s="25" t="s">
        <v>244</v>
      </c>
      <c r="AH76" s="9"/>
      <c r="AI76" s="9" t="s">
        <v>34</v>
      </c>
      <c r="AJ76" s="9"/>
      <c r="AK76" s="9"/>
      <c r="AL76" s="9"/>
      <c r="AM76" s="9"/>
      <c r="AN76" s="9"/>
      <c r="AO76" s="9"/>
      <c r="AP76" s="9"/>
      <c r="AQ76" s="9"/>
      <c r="AR76" s="9"/>
      <c r="AS76" s="9"/>
      <c r="AT76" s="9"/>
      <c r="AU76" s="9"/>
      <c r="AV76" s="9"/>
      <c r="AW76" s="9"/>
      <c r="AX76" s="9"/>
      <c r="AY76" s="9"/>
      <c r="AZ76" s="9"/>
      <c r="BA76" s="20"/>
      <c r="BB76" s="5"/>
    </row>
    <row r="77" spans="1:54" ht="8.25" customHeight="1">
      <c r="A77" s="5"/>
      <c r="B77" s="609"/>
      <c r="C77" s="610"/>
      <c r="D77" s="610"/>
      <c r="E77" s="610"/>
      <c r="F77" s="610"/>
      <c r="G77" s="610"/>
      <c r="H77" s="610"/>
      <c r="I77" s="610"/>
      <c r="J77" s="610"/>
      <c r="K77" s="610"/>
      <c r="L77" s="610"/>
      <c r="M77" s="610"/>
      <c r="N77" s="611"/>
      <c r="O77" s="618"/>
      <c r="P77" s="619"/>
      <c r="Q77" s="619"/>
      <c r="R77" s="619"/>
      <c r="S77" s="619"/>
      <c r="T77" s="619"/>
      <c r="U77" s="619"/>
      <c r="V77" s="619"/>
      <c r="W77" s="619"/>
      <c r="X77" s="619"/>
      <c r="Y77" s="620"/>
      <c r="Z77" s="5"/>
      <c r="AA77" s="5"/>
      <c r="AB77" s="5"/>
      <c r="AC77" s="5"/>
      <c r="AD77" s="5"/>
      <c r="AE77" s="5"/>
      <c r="AF77" s="202"/>
      <c r="AG77" s="5"/>
      <c r="AH77" s="5"/>
      <c r="AI77" s="5"/>
      <c r="AJ77" s="5"/>
      <c r="AK77" s="5"/>
      <c r="AL77" s="5"/>
      <c r="AM77" s="5"/>
      <c r="AN77" s="5"/>
      <c r="AO77" s="5"/>
      <c r="AP77" s="5"/>
      <c r="AQ77" s="5"/>
      <c r="AR77" s="5"/>
      <c r="AS77" s="5"/>
      <c r="AT77" s="5"/>
      <c r="AU77" s="5"/>
      <c r="AV77" s="5"/>
      <c r="AW77" s="5"/>
      <c r="AX77" s="5"/>
      <c r="AY77" s="5"/>
      <c r="AZ77" s="5"/>
      <c r="BA77" s="24"/>
      <c r="BB77" s="5"/>
    </row>
    <row r="78" spans="1:54" s="27" customFormat="1" ht="14.25" customHeight="1">
      <c r="A78" s="26"/>
      <c r="B78" s="609"/>
      <c r="C78" s="610"/>
      <c r="D78" s="610"/>
      <c r="E78" s="610"/>
      <c r="F78" s="610"/>
      <c r="G78" s="610"/>
      <c r="H78" s="610"/>
      <c r="I78" s="610"/>
      <c r="J78" s="610"/>
      <c r="K78" s="610"/>
      <c r="L78" s="610"/>
      <c r="M78" s="610"/>
      <c r="N78" s="611"/>
      <c r="O78" s="618"/>
      <c r="P78" s="619"/>
      <c r="Q78" s="619"/>
      <c r="R78" s="619"/>
      <c r="S78" s="619"/>
      <c r="T78" s="619"/>
      <c r="U78" s="619"/>
      <c r="V78" s="619"/>
      <c r="W78" s="619"/>
      <c r="X78" s="619"/>
      <c r="Y78" s="620"/>
      <c r="Z78" s="50"/>
      <c r="AA78" s="50"/>
      <c r="AB78" s="50"/>
      <c r="AC78" s="50"/>
      <c r="AD78" s="50"/>
      <c r="AE78" s="50"/>
      <c r="AF78" s="203"/>
      <c r="AG78" s="41" t="s">
        <v>244</v>
      </c>
      <c r="AH78" s="50"/>
      <c r="AI78" s="50" t="s">
        <v>787</v>
      </c>
      <c r="AJ78" s="50"/>
      <c r="AK78" s="50"/>
      <c r="AL78" s="50"/>
      <c r="AM78" s="50"/>
      <c r="AN78" s="50"/>
      <c r="AO78" s="50"/>
      <c r="AP78" s="204"/>
      <c r="AQ78" s="204"/>
      <c r="AR78" s="204"/>
      <c r="AS78" s="204"/>
      <c r="AT78" s="204"/>
      <c r="AU78" s="50"/>
      <c r="AV78" s="50"/>
      <c r="AW78" s="50"/>
      <c r="AX78" s="50"/>
      <c r="AY78" s="50"/>
      <c r="AZ78" s="50"/>
      <c r="BA78" s="205"/>
      <c r="BB78" s="26"/>
    </row>
    <row r="79" spans="1:54" s="27" customFormat="1" ht="8.25" customHeight="1">
      <c r="A79" s="195"/>
      <c r="B79" s="612"/>
      <c r="C79" s="613"/>
      <c r="D79" s="613"/>
      <c r="E79" s="613"/>
      <c r="F79" s="613"/>
      <c r="G79" s="613"/>
      <c r="H79" s="613"/>
      <c r="I79" s="613"/>
      <c r="J79" s="613"/>
      <c r="K79" s="613"/>
      <c r="L79" s="613"/>
      <c r="M79" s="613"/>
      <c r="N79" s="614"/>
      <c r="O79" s="621"/>
      <c r="P79" s="622"/>
      <c r="Q79" s="622"/>
      <c r="R79" s="622"/>
      <c r="S79" s="622"/>
      <c r="T79" s="622"/>
      <c r="U79" s="622"/>
      <c r="V79" s="622"/>
      <c r="W79" s="622"/>
      <c r="X79" s="622"/>
      <c r="Y79" s="623"/>
      <c r="Z79" s="195"/>
      <c r="AA79" s="195"/>
      <c r="AB79" s="195"/>
      <c r="AC79" s="195"/>
      <c r="AD79" s="195"/>
      <c r="AE79" s="195"/>
      <c r="AF79" s="199"/>
      <c r="AG79" s="200"/>
      <c r="AH79" s="200"/>
      <c r="AI79" s="200"/>
      <c r="AJ79" s="200"/>
      <c r="AK79" s="200"/>
      <c r="AL79" s="200"/>
      <c r="AM79" s="200"/>
      <c r="AN79" s="200"/>
      <c r="AO79" s="200"/>
      <c r="AP79" s="200"/>
      <c r="AQ79" s="200"/>
      <c r="AR79" s="200"/>
      <c r="AS79" s="200"/>
      <c r="AT79" s="200"/>
      <c r="AU79" s="200"/>
      <c r="AV79" s="200"/>
      <c r="AW79" s="200"/>
      <c r="AX79" s="200"/>
      <c r="AY79" s="200"/>
      <c r="AZ79" s="200"/>
      <c r="BA79" s="201"/>
      <c r="BB79" s="195"/>
    </row>
    <row r="80" spans="1:54" ht="8.25" customHeight="1">
      <c r="A80" s="5"/>
      <c r="B80" s="606" t="s">
        <v>893</v>
      </c>
      <c r="C80" s="607"/>
      <c r="D80" s="607"/>
      <c r="E80" s="607"/>
      <c r="F80" s="607"/>
      <c r="G80" s="607"/>
      <c r="H80" s="607"/>
      <c r="I80" s="607"/>
      <c r="J80" s="607"/>
      <c r="K80" s="607"/>
      <c r="L80" s="607"/>
      <c r="M80" s="607"/>
      <c r="N80" s="608"/>
      <c r="O80" s="615" t="s">
        <v>894</v>
      </c>
      <c r="P80" s="616"/>
      <c r="Q80" s="616"/>
      <c r="R80" s="616"/>
      <c r="S80" s="616"/>
      <c r="T80" s="616"/>
      <c r="U80" s="616"/>
      <c r="V80" s="616"/>
      <c r="W80" s="616"/>
      <c r="X80" s="616"/>
      <c r="Y80" s="617"/>
      <c r="Z80" s="5"/>
      <c r="AA80" s="5"/>
      <c r="AB80" s="5"/>
      <c r="AC80" s="5"/>
      <c r="AD80" s="5"/>
      <c r="AE80" s="5"/>
      <c r="AF80" s="16"/>
      <c r="AG80" s="17"/>
      <c r="AH80" s="17"/>
      <c r="AI80" s="17"/>
      <c r="AJ80" s="17"/>
      <c r="AK80" s="17"/>
      <c r="AL80" s="17"/>
      <c r="AM80" s="17"/>
      <c r="AN80" s="17"/>
      <c r="AO80" s="17"/>
      <c r="AP80" s="17"/>
      <c r="AQ80" s="17"/>
      <c r="AR80" s="17"/>
      <c r="AS80" s="17"/>
      <c r="AT80" s="17"/>
      <c r="AU80" s="17"/>
      <c r="AV80" s="17"/>
      <c r="AW80" s="17"/>
      <c r="AX80" s="17"/>
      <c r="AY80" s="17"/>
      <c r="AZ80" s="17"/>
      <c r="BA80" s="18"/>
      <c r="BB80" s="5"/>
    </row>
    <row r="81" spans="1:54" ht="14.4">
      <c r="A81" s="5"/>
      <c r="B81" s="609"/>
      <c r="C81" s="610"/>
      <c r="D81" s="610"/>
      <c r="E81" s="610"/>
      <c r="F81" s="610"/>
      <c r="G81" s="610"/>
      <c r="H81" s="610"/>
      <c r="I81" s="610"/>
      <c r="J81" s="610"/>
      <c r="K81" s="610"/>
      <c r="L81" s="610"/>
      <c r="M81" s="610"/>
      <c r="N81" s="611"/>
      <c r="O81" s="618"/>
      <c r="P81" s="619"/>
      <c r="Q81" s="619"/>
      <c r="R81" s="619"/>
      <c r="S81" s="619"/>
      <c r="T81" s="619"/>
      <c r="U81" s="619"/>
      <c r="V81" s="619"/>
      <c r="W81" s="619"/>
      <c r="X81" s="619"/>
      <c r="Y81" s="620"/>
      <c r="Z81" s="5"/>
      <c r="AA81" s="5"/>
      <c r="AB81" s="5"/>
      <c r="AC81" s="5"/>
      <c r="AD81" s="5"/>
      <c r="AE81" s="5"/>
      <c r="AF81" s="19"/>
      <c r="AG81" s="25" t="s">
        <v>244</v>
      </c>
      <c r="AH81" s="9"/>
      <c r="AI81" s="9" t="s">
        <v>895</v>
      </c>
      <c r="AJ81" s="9"/>
      <c r="AK81" s="9"/>
      <c r="AL81" s="9"/>
      <c r="AM81" s="9"/>
      <c r="AN81" s="9"/>
      <c r="AO81" s="9"/>
      <c r="AP81" s="9"/>
      <c r="AQ81" s="9"/>
      <c r="AR81" s="9"/>
      <c r="AS81" s="9"/>
      <c r="AT81" s="9"/>
      <c r="AU81" s="9"/>
      <c r="AV81" s="9"/>
      <c r="AW81" s="9"/>
      <c r="AX81" s="9"/>
      <c r="AY81" s="9"/>
      <c r="AZ81" s="9"/>
      <c r="BA81" s="20"/>
      <c r="BB81" s="5"/>
    </row>
    <row r="82" spans="1:54" ht="8.25" customHeight="1">
      <c r="A82" s="5"/>
      <c r="B82" s="609"/>
      <c r="C82" s="610"/>
      <c r="D82" s="610"/>
      <c r="E82" s="610"/>
      <c r="F82" s="610"/>
      <c r="G82" s="610"/>
      <c r="H82" s="610"/>
      <c r="I82" s="610"/>
      <c r="J82" s="610"/>
      <c r="K82" s="610"/>
      <c r="L82" s="610"/>
      <c r="M82" s="610"/>
      <c r="N82" s="611"/>
      <c r="O82" s="618"/>
      <c r="P82" s="619"/>
      <c r="Q82" s="619"/>
      <c r="R82" s="619"/>
      <c r="S82" s="619"/>
      <c r="T82" s="619"/>
      <c r="U82" s="619"/>
      <c r="V82" s="619"/>
      <c r="W82" s="619"/>
      <c r="X82" s="619"/>
      <c r="Y82" s="620"/>
      <c r="Z82" s="5"/>
      <c r="AA82" s="5"/>
      <c r="AB82" s="5"/>
      <c r="AC82" s="5"/>
      <c r="AD82" s="5"/>
      <c r="AE82" s="5"/>
      <c r="AF82" s="202"/>
      <c r="AG82" s="5"/>
      <c r="AH82" s="5"/>
      <c r="AI82" s="5"/>
      <c r="AJ82" s="5"/>
      <c r="AK82" s="5"/>
      <c r="AL82" s="5"/>
      <c r="AM82" s="5"/>
      <c r="AN82" s="5"/>
      <c r="AO82" s="5"/>
      <c r="AP82" s="5"/>
      <c r="AQ82" s="5"/>
      <c r="AR82" s="5"/>
      <c r="AS82" s="5"/>
      <c r="AT82" s="5"/>
      <c r="AU82" s="5"/>
      <c r="AV82" s="5"/>
      <c r="AW82" s="5"/>
      <c r="AX82" s="5"/>
      <c r="AY82" s="5"/>
      <c r="AZ82" s="5"/>
      <c r="BA82" s="24"/>
      <c r="BB82" s="5"/>
    </row>
    <row r="83" spans="1:54" s="27" customFormat="1" ht="14.25" customHeight="1">
      <c r="A83" s="26"/>
      <c r="B83" s="609"/>
      <c r="C83" s="610"/>
      <c r="D83" s="610"/>
      <c r="E83" s="610"/>
      <c r="F83" s="610"/>
      <c r="G83" s="610"/>
      <c r="H83" s="610"/>
      <c r="I83" s="610"/>
      <c r="J83" s="610"/>
      <c r="K83" s="610"/>
      <c r="L83" s="610"/>
      <c r="M83" s="610"/>
      <c r="N83" s="611"/>
      <c r="O83" s="618"/>
      <c r="P83" s="619"/>
      <c r="Q83" s="619"/>
      <c r="R83" s="619"/>
      <c r="S83" s="619"/>
      <c r="T83" s="619"/>
      <c r="U83" s="619"/>
      <c r="V83" s="619"/>
      <c r="W83" s="619"/>
      <c r="X83" s="619"/>
      <c r="Y83" s="620"/>
      <c r="Z83" s="50"/>
      <c r="AA83" s="50"/>
      <c r="AB83" s="50"/>
      <c r="AC83" s="50"/>
      <c r="AD83" s="50"/>
      <c r="AE83" s="50"/>
      <c r="AF83" s="203"/>
      <c r="AG83" s="41" t="s">
        <v>244</v>
      </c>
      <c r="AH83" s="50"/>
      <c r="AI83" s="50" t="s">
        <v>896</v>
      </c>
      <c r="AJ83" s="50"/>
      <c r="AK83" s="50"/>
      <c r="AL83" s="50"/>
      <c r="AM83" s="50"/>
      <c r="AN83" s="50"/>
      <c r="AO83" s="50"/>
      <c r="AP83" s="204"/>
      <c r="AQ83" s="204"/>
      <c r="AR83" s="204"/>
      <c r="AS83" s="204"/>
      <c r="AT83" s="204"/>
      <c r="AU83" s="50"/>
      <c r="AV83" s="50"/>
      <c r="AW83" s="50"/>
      <c r="AX83" s="50"/>
      <c r="AY83" s="50"/>
      <c r="AZ83" s="50"/>
      <c r="BA83" s="205"/>
      <c r="BB83" s="26"/>
    </row>
    <row r="84" spans="1:54" s="27" customFormat="1" ht="8.25" customHeight="1">
      <c r="A84" s="195"/>
      <c r="B84" s="612"/>
      <c r="C84" s="613"/>
      <c r="D84" s="613"/>
      <c r="E84" s="613"/>
      <c r="F84" s="613"/>
      <c r="G84" s="613"/>
      <c r="H84" s="613"/>
      <c r="I84" s="613"/>
      <c r="J84" s="613"/>
      <c r="K84" s="613"/>
      <c r="L84" s="613"/>
      <c r="M84" s="613"/>
      <c r="N84" s="614"/>
      <c r="O84" s="621"/>
      <c r="P84" s="622"/>
      <c r="Q84" s="622"/>
      <c r="R84" s="622"/>
      <c r="S84" s="622"/>
      <c r="T84" s="622"/>
      <c r="U84" s="622"/>
      <c r="V84" s="622"/>
      <c r="W84" s="622"/>
      <c r="X84" s="622"/>
      <c r="Y84" s="623"/>
      <c r="Z84" s="195"/>
      <c r="AA84" s="195"/>
      <c r="AB84" s="195"/>
      <c r="AC84" s="195"/>
      <c r="AD84" s="195"/>
      <c r="AE84" s="195"/>
      <c r="AF84" s="199"/>
      <c r="AG84" s="200"/>
      <c r="AH84" s="200"/>
      <c r="AI84" s="200"/>
      <c r="AJ84" s="200"/>
      <c r="AK84" s="200"/>
      <c r="AL84" s="200"/>
      <c r="AM84" s="200"/>
      <c r="AN84" s="200"/>
      <c r="AO84" s="200"/>
      <c r="AP84" s="200"/>
      <c r="AQ84" s="200"/>
      <c r="AR84" s="200"/>
      <c r="AS84" s="200"/>
      <c r="AT84" s="200"/>
      <c r="AU84" s="200"/>
      <c r="AV84" s="200"/>
      <c r="AW84" s="200"/>
      <c r="AX84" s="200"/>
      <c r="AY84" s="200"/>
      <c r="AZ84" s="200"/>
      <c r="BA84" s="201"/>
      <c r="BB84" s="195"/>
    </row>
    <row r="85" spans="1:54" ht="8.25" customHeight="1">
      <c r="A85" s="5"/>
      <c r="B85" s="615" t="s">
        <v>41</v>
      </c>
      <c r="C85" s="616"/>
      <c r="D85" s="616"/>
      <c r="E85" s="616"/>
      <c r="F85" s="616"/>
      <c r="G85" s="616"/>
      <c r="H85" s="616"/>
      <c r="I85" s="616"/>
      <c r="J85" s="616"/>
      <c r="K85" s="616"/>
      <c r="L85" s="616"/>
      <c r="M85" s="616"/>
      <c r="N85" s="617"/>
      <c r="O85" s="615" t="s">
        <v>35</v>
      </c>
      <c r="P85" s="616"/>
      <c r="Q85" s="616"/>
      <c r="R85" s="616"/>
      <c r="S85" s="616"/>
      <c r="T85" s="616"/>
      <c r="U85" s="616"/>
      <c r="V85" s="616"/>
      <c r="W85" s="616"/>
      <c r="X85" s="616"/>
      <c r="Y85" s="617"/>
      <c r="Z85" s="5"/>
      <c r="AA85" s="5"/>
      <c r="AB85" s="5"/>
      <c r="AC85" s="5"/>
      <c r="AD85" s="5"/>
      <c r="AE85" s="5"/>
      <c r="AF85" s="16"/>
      <c r="AG85" s="17"/>
      <c r="AH85" s="17"/>
      <c r="AI85" s="17"/>
      <c r="AJ85" s="17"/>
      <c r="AK85" s="17"/>
      <c r="AL85" s="17"/>
      <c r="AM85" s="17"/>
      <c r="AN85" s="17"/>
      <c r="AO85" s="17"/>
      <c r="AP85" s="17"/>
      <c r="AQ85" s="17"/>
      <c r="AR85" s="17"/>
      <c r="AS85" s="17"/>
      <c r="AT85" s="17"/>
      <c r="AU85" s="17"/>
      <c r="AV85" s="17"/>
      <c r="AW85" s="17"/>
      <c r="AX85" s="17"/>
      <c r="AY85" s="17"/>
      <c r="AZ85" s="17"/>
      <c r="BA85" s="18"/>
      <c r="BB85" s="5"/>
    </row>
    <row r="86" spans="1:54" ht="14.4">
      <c r="A86" s="5"/>
      <c r="B86" s="618"/>
      <c r="C86" s="619"/>
      <c r="D86" s="619"/>
      <c r="E86" s="619"/>
      <c r="F86" s="619"/>
      <c r="G86" s="619"/>
      <c r="H86" s="619"/>
      <c r="I86" s="619"/>
      <c r="J86" s="619"/>
      <c r="K86" s="619"/>
      <c r="L86" s="619"/>
      <c r="M86" s="619"/>
      <c r="N86" s="620"/>
      <c r="O86" s="618"/>
      <c r="P86" s="619"/>
      <c r="Q86" s="619"/>
      <c r="R86" s="619"/>
      <c r="S86" s="619"/>
      <c r="T86" s="619"/>
      <c r="U86" s="619"/>
      <c r="V86" s="619"/>
      <c r="W86" s="619"/>
      <c r="X86" s="619"/>
      <c r="Y86" s="620"/>
      <c r="Z86" s="5"/>
      <c r="AA86" s="5"/>
      <c r="AB86" s="5"/>
      <c r="AC86" s="5"/>
      <c r="AD86" s="5"/>
      <c r="AE86" s="5"/>
      <c r="AF86" s="19"/>
      <c r="AG86" s="25" t="s">
        <v>244</v>
      </c>
      <c r="AH86" s="9"/>
      <c r="AI86" s="9" t="s">
        <v>32</v>
      </c>
      <c r="AJ86" s="9"/>
      <c r="AK86" s="9"/>
      <c r="AL86" s="9"/>
      <c r="AM86" s="9"/>
      <c r="AN86" s="9"/>
      <c r="AO86" s="9"/>
      <c r="AP86" s="9"/>
      <c r="AQ86" s="9"/>
      <c r="AR86" s="9"/>
      <c r="AS86" s="9"/>
      <c r="AT86" s="9"/>
      <c r="AU86" s="9"/>
      <c r="AV86" s="9"/>
      <c r="AW86" s="9"/>
      <c r="AX86" s="9"/>
      <c r="AY86" s="9"/>
      <c r="AZ86" s="9"/>
      <c r="BA86" s="20"/>
      <c r="BB86" s="5"/>
    </row>
    <row r="87" spans="1:54" ht="13.5" customHeight="1">
      <c r="A87" s="5"/>
      <c r="B87" s="618"/>
      <c r="C87" s="619"/>
      <c r="D87" s="619"/>
      <c r="E87" s="619"/>
      <c r="F87" s="619"/>
      <c r="G87" s="619"/>
      <c r="H87" s="619"/>
      <c r="I87" s="619"/>
      <c r="J87" s="619"/>
      <c r="K87" s="619"/>
      <c r="L87" s="619"/>
      <c r="M87" s="619"/>
      <c r="N87" s="620"/>
      <c r="O87" s="618"/>
      <c r="P87" s="619"/>
      <c r="Q87" s="619"/>
      <c r="R87" s="619"/>
      <c r="S87" s="619"/>
      <c r="T87" s="619"/>
      <c r="U87" s="619"/>
      <c r="V87" s="619"/>
      <c r="W87" s="619"/>
      <c r="X87" s="619"/>
      <c r="Y87" s="620"/>
      <c r="Z87" s="5"/>
      <c r="AA87" s="5"/>
      <c r="AB87" s="5"/>
      <c r="AC87" s="5"/>
      <c r="AD87" s="5"/>
      <c r="AE87" s="5"/>
      <c r="AF87" s="202"/>
      <c r="AG87" s="5"/>
      <c r="AH87" s="5"/>
      <c r="AI87" s="314" t="s">
        <v>1148</v>
      </c>
      <c r="AJ87" s="5"/>
      <c r="AK87" s="5"/>
      <c r="AL87" s="5"/>
      <c r="AM87" s="5"/>
      <c r="AN87" s="5"/>
      <c r="AO87" s="5"/>
      <c r="AP87" s="5"/>
      <c r="AQ87" s="5"/>
      <c r="AR87" s="5"/>
      <c r="AS87" s="5"/>
      <c r="AT87" s="5"/>
      <c r="AU87" s="5"/>
      <c r="AV87" s="5"/>
      <c r="AW87" s="5"/>
      <c r="AX87" s="5"/>
      <c r="AY87" s="5"/>
      <c r="AZ87" s="5"/>
      <c r="BA87" s="24"/>
      <c r="BB87" s="5"/>
    </row>
    <row r="88" spans="1:54" s="27" customFormat="1" ht="14.25" customHeight="1">
      <c r="A88" s="26"/>
      <c r="B88" s="618"/>
      <c r="C88" s="619"/>
      <c r="D88" s="619"/>
      <c r="E88" s="619"/>
      <c r="F88" s="619"/>
      <c r="G88" s="619"/>
      <c r="H88" s="619"/>
      <c r="I88" s="619"/>
      <c r="J88" s="619"/>
      <c r="K88" s="619"/>
      <c r="L88" s="619"/>
      <c r="M88" s="619"/>
      <c r="N88" s="620"/>
      <c r="O88" s="618"/>
      <c r="P88" s="619"/>
      <c r="Q88" s="619"/>
      <c r="R88" s="619"/>
      <c r="S88" s="619"/>
      <c r="T88" s="619"/>
      <c r="U88" s="619"/>
      <c r="V88" s="619"/>
      <c r="W88" s="619"/>
      <c r="X88" s="619"/>
      <c r="Y88" s="620"/>
      <c r="Z88" s="28"/>
      <c r="AA88" s="28"/>
      <c r="AB88" s="28"/>
      <c r="AC88" s="28"/>
      <c r="AD88" s="28"/>
      <c r="AE88" s="28"/>
      <c r="AF88" s="45"/>
      <c r="AG88" s="41" t="s">
        <v>244</v>
      </c>
      <c r="AH88" s="50"/>
      <c r="AI88" s="50" t="s">
        <v>263</v>
      </c>
      <c r="AJ88" s="28"/>
      <c r="AK88" s="28"/>
      <c r="AL88" s="28"/>
      <c r="AM88" s="28"/>
      <c r="AN88" s="28"/>
      <c r="AO88" s="28"/>
      <c r="AP88" s="53"/>
      <c r="AQ88" s="53"/>
      <c r="AR88" s="53"/>
      <c r="AS88" s="53"/>
      <c r="AT88" s="53"/>
      <c r="AU88" s="28"/>
      <c r="AV88" s="28"/>
      <c r="AW88" s="28"/>
      <c r="AX88" s="28"/>
      <c r="AY88" s="28"/>
      <c r="AZ88" s="28"/>
      <c r="BA88" s="43"/>
      <c r="BB88" s="26"/>
    </row>
    <row r="89" spans="1:54" s="27" customFormat="1" ht="8.25" customHeight="1">
      <c r="A89" s="195"/>
      <c r="B89" s="621"/>
      <c r="C89" s="622"/>
      <c r="D89" s="622"/>
      <c r="E89" s="622"/>
      <c r="F89" s="622"/>
      <c r="G89" s="622"/>
      <c r="H89" s="622"/>
      <c r="I89" s="622"/>
      <c r="J89" s="622"/>
      <c r="K89" s="622"/>
      <c r="L89" s="622"/>
      <c r="M89" s="622"/>
      <c r="N89" s="623"/>
      <c r="O89" s="621"/>
      <c r="P89" s="622"/>
      <c r="Q89" s="622"/>
      <c r="R89" s="622"/>
      <c r="S89" s="622"/>
      <c r="T89" s="622"/>
      <c r="U89" s="622"/>
      <c r="V89" s="622"/>
      <c r="W89" s="622"/>
      <c r="X89" s="622"/>
      <c r="Y89" s="623"/>
      <c r="Z89" s="195"/>
      <c r="AA89" s="195"/>
      <c r="AB89" s="195"/>
      <c r="AC89" s="195"/>
      <c r="AD89" s="195"/>
      <c r="AE89" s="195"/>
      <c r="AF89" s="199"/>
      <c r="AG89" s="200"/>
      <c r="AH89" s="200"/>
      <c r="AI89" s="206"/>
      <c r="AJ89" s="200"/>
      <c r="AK89" s="200"/>
      <c r="AL89" s="200"/>
      <c r="AM89" s="200"/>
      <c r="AN89" s="200"/>
      <c r="AO89" s="200"/>
      <c r="AP89" s="200"/>
      <c r="AQ89" s="200"/>
      <c r="AR89" s="200"/>
      <c r="AS89" s="200"/>
      <c r="AT89" s="200"/>
      <c r="AU89" s="200"/>
      <c r="AV89" s="200"/>
      <c r="AW89" s="200"/>
      <c r="AX89" s="200"/>
      <c r="AY89" s="200"/>
      <c r="AZ89" s="200"/>
      <c r="BA89" s="201"/>
      <c r="BB89" s="195"/>
    </row>
    <row r="90" spans="1:54" ht="8.25" customHeight="1">
      <c r="A90" s="5"/>
      <c r="B90" s="615" t="s">
        <v>757</v>
      </c>
      <c r="C90" s="616"/>
      <c r="D90" s="616"/>
      <c r="E90" s="616"/>
      <c r="F90" s="616"/>
      <c r="G90" s="616"/>
      <c r="H90" s="616"/>
      <c r="I90" s="616"/>
      <c r="J90" s="616"/>
      <c r="K90" s="616"/>
      <c r="L90" s="616"/>
      <c r="M90" s="616"/>
      <c r="N90" s="617"/>
      <c r="O90" s="615" t="s">
        <v>35</v>
      </c>
      <c r="P90" s="616"/>
      <c r="Q90" s="616"/>
      <c r="R90" s="616"/>
      <c r="S90" s="616"/>
      <c r="T90" s="616"/>
      <c r="U90" s="616"/>
      <c r="V90" s="616"/>
      <c r="W90" s="616"/>
      <c r="X90" s="616"/>
      <c r="Y90" s="617"/>
      <c r="Z90" s="5"/>
      <c r="AA90" s="5"/>
      <c r="AB90" s="5"/>
      <c r="AC90" s="5"/>
      <c r="AD90" s="5"/>
      <c r="AE90" s="5"/>
      <c r="AF90" s="16"/>
      <c r="AG90" s="17"/>
      <c r="AH90" s="17"/>
      <c r="AI90" s="17"/>
      <c r="AJ90" s="17"/>
      <c r="AK90" s="17"/>
      <c r="AL90" s="17"/>
      <c r="AM90" s="17"/>
      <c r="AN90" s="17"/>
      <c r="AO90" s="17"/>
      <c r="AP90" s="17"/>
      <c r="AQ90" s="17"/>
      <c r="AR90" s="17"/>
      <c r="AS90" s="17"/>
      <c r="AT90" s="17"/>
      <c r="AU90" s="17"/>
      <c r="AV90" s="17"/>
      <c r="AW90" s="17"/>
      <c r="AX90" s="17"/>
      <c r="AY90" s="17"/>
      <c r="AZ90" s="17"/>
      <c r="BA90" s="18"/>
      <c r="BB90" s="5"/>
    </row>
    <row r="91" spans="1:54" ht="14.4">
      <c r="A91" s="5"/>
      <c r="B91" s="618"/>
      <c r="C91" s="619"/>
      <c r="D91" s="619"/>
      <c r="E91" s="619"/>
      <c r="F91" s="619"/>
      <c r="G91" s="619"/>
      <c r="H91" s="619"/>
      <c r="I91" s="619"/>
      <c r="J91" s="619"/>
      <c r="K91" s="619"/>
      <c r="L91" s="619"/>
      <c r="M91" s="619"/>
      <c r="N91" s="620"/>
      <c r="O91" s="618"/>
      <c r="P91" s="619"/>
      <c r="Q91" s="619"/>
      <c r="R91" s="619"/>
      <c r="S91" s="619"/>
      <c r="T91" s="619"/>
      <c r="U91" s="619"/>
      <c r="V91" s="619"/>
      <c r="W91" s="619"/>
      <c r="X91" s="619"/>
      <c r="Y91" s="620"/>
      <c r="Z91" s="5"/>
      <c r="AA91" s="5"/>
      <c r="AB91" s="5"/>
      <c r="AC91" s="5"/>
      <c r="AD91" s="5"/>
      <c r="AE91" s="5"/>
      <c r="AF91" s="19"/>
      <c r="AG91" s="25" t="s">
        <v>244</v>
      </c>
      <c r="AH91" s="9"/>
      <c r="AI91" s="9" t="s">
        <v>32</v>
      </c>
      <c r="AJ91" s="9"/>
      <c r="AK91" s="9"/>
      <c r="AL91" s="9"/>
      <c r="AM91" s="9"/>
      <c r="AN91" s="9"/>
      <c r="AO91" s="9"/>
      <c r="AP91" s="9"/>
      <c r="AQ91" s="9"/>
      <c r="AR91" s="9"/>
      <c r="AS91" s="9"/>
      <c r="AT91" s="9"/>
      <c r="AU91" s="9"/>
      <c r="AV91" s="9"/>
      <c r="AW91" s="9"/>
      <c r="AX91" s="9"/>
      <c r="AY91" s="9"/>
      <c r="AZ91" s="9"/>
      <c r="BA91" s="20"/>
      <c r="BB91" s="5"/>
    </row>
    <row r="92" spans="1:54" ht="13.5" customHeight="1">
      <c r="A92" s="5"/>
      <c r="B92" s="618"/>
      <c r="C92" s="619"/>
      <c r="D92" s="619"/>
      <c r="E92" s="619"/>
      <c r="F92" s="619"/>
      <c r="G92" s="619"/>
      <c r="H92" s="619"/>
      <c r="I92" s="619"/>
      <c r="J92" s="619"/>
      <c r="K92" s="619"/>
      <c r="L92" s="619"/>
      <c r="M92" s="619"/>
      <c r="N92" s="620"/>
      <c r="O92" s="618"/>
      <c r="P92" s="619"/>
      <c r="Q92" s="619"/>
      <c r="R92" s="619"/>
      <c r="S92" s="619"/>
      <c r="T92" s="619"/>
      <c r="U92" s="619"/>
      <c r="V92" s="619"/>
      <c r="W92" s="619"/>
      <c r="X92" s="619"/>
      <c r="Y92" s="620"/>
      <c r="Z92" s="5"/>
      <c r="AA92" s="5"/>
      <c r="AB92" s="5"/>
      <c r="AC92" s="5"/>
      <c r="AD92" s="5"/>
      <c r="AE92" s="5"/>
      <c r="AF92" s="202"/>
      <c r="AG92" s="5"/>
      <c r="AH92" s="5"/>
      <c r="AI92" s="314" t="s">
        <v>1147</v>
      </c>
      <c r="AJ92" s="5"/>
      <c r="AK92" s="5"/>
      <c r="AL92" s="5"/>
      <c r="AM92" s="5"/>
      <c r="AN92" s="5"/>
      <c r="AO92" s="5"/>
      <c r="AP92" s="5"/>
      <c r="AQ92" s="5"/>
      <c r="AR92" s="5"/>
      <c r="AS92" s="5"/>
      <c r="AT92" s="5"/>
      <c r="AU92" s="5"/>
      <c r="AV92" s="5"/>
      <c r="AW92" s="5"/>
      <c r="AX92" s="5"/>
      <c r="AY92" s="5"/>
      <c r="AZ92" s="5"/>
      <c r="BA92" s="24"/>
      <c r="BB92" s="5"/>
    </row>
    <row r="93" spans="1:54" s="27" customFormat="1" ht="14.25" customHeight="1">
      <c r="A93" s="26"/>
      <c r="B93" s="618"/>
      <c r="C93" s="619"/>
      <c r="D93" s="619"/>
      <c r="E93" s="619"/>
      <c r="F93" s="619"/>
      <c r="G93" s="619"/>
      <c r="H93" s="619"/>
      <c r="I93" s="619"/>
      <c r="J93" s="619"/>
      <c r="K93" s="619"/>
      <c r="L93" s="619"/>
      <c r="M93" s="619"/>
      <c r="N93" s="620"/>
      <c r="O93" s="618"/>
      <c r="P93" s="619"/>
      <c r="Q93" s="619"/>
      <c r="R93" s="619"/>
      <c r="S93" s="619"/>
      <c r="T93" s="619"/>
      <c r="U93" s="619"/>
      <c r="V93" s="619"/>
      <c r="W93" s="619"/>
      <c r="X93" s="619"/>
      <c r="Y93" s="620"/>
      <c r="Z93" s="28"/>
      <c r="AA93" s="28"/>
      <c r="AB93" s="28"/>
      <c r="AC93" s="28"/>
      <c r="AD93" s="28"/>
      <c r="AE93" s="28"/>
      <c r="AF93" s="45"/>
      <c r="AG93" s="41" t="s">
        <v>244</v>
      </c>
      <c r="AH93" s="50"/>
      <c r="AI93" s="50" t="s">
        <v>263</v>
      </c>
      <c r="AJ93" s="28"/>
      <c r="AK93" s="28"/>
      <c r="AL93" s="28"/>
      <c r="AM93" s="28"/>
      <c r="AN93" s="28"/>
      <c r="AO93" s="28"/>
      <c r="AP93" s="53"/>
      <c r="AQ93" s="53"/>
      <c r="AR93" s="53"/>
      <c r="AS93" s="53"/>
      <c r="AT93" s="53"/>
      <c r="AU93" s="28"/>
      <c r="AV93" s="28"/>
      <c r="AW93" s="28"/>
      <c r="AX93" s="28"/>
      <c r="AY93" s="28"/>
      <c r="AZ93" s="28"/>
      <c r="BA93" s="43"/>
      <c r="BB93" s="26"/>
    </row>
    <row r="94" spans="1:54" s="27" customFormat="1" ht="8.25" customHeight="1">
      <c r="A94" s="195"/>
      <c r="B94" s="621"/>
      <c r="C94" s="622"/>
      <c r="D94" s="622"/>
      <c r="E94" s="622"/>
      <c r="F94" s="622"/>
      <c r="G94" s="622"/>
      <c r="H94" s="622"/>
      <c r="I94" s="622"/>
      <c r="J94" s="622"/>
      <c r="K94" s="622"/>
      <c r="L94" s="622"/>
      <c r="M94" s="622"/>
      <c r="N94" s="623"/>
      <c r="O94" s="621"/>
      <c r="P94" s="622"/>
      <c r="Q94" s="622"/>
      <c r="R94" s="622"/>
      <c r="S94" s="622"/>
      <c r="T94" s="622"/>
      <c r="U94" s="622"/>
      <c r="V94" s="622"/>
      <c r="W94" s="622"/>
      <c r="X94" s="622"/>
      <c r="Y94" s="623"/>
      <c r="Z94" s="195"/>
      <c r="AA94" s="195"/>
      <c r="AB94" s="195"/>
      <c r="AC94" s="195"/>
      <c r="AD94" s="195"/>
      <c r="AE94" s="195"/>
      <c r="AF94" s="199"/>
      <c r="AG94" s="200"/>
      <c r="AH94" s="200"/>
      <c r="AI94" s="206"/>
      <c r="AJ94" s="200"/>
      <c r="AK94" s="200"/>
      <c r="AL94" s="200"/>
      <c r="AM94" s="200"/>
      <c r="AN94" s="200"/>
      <c r="AO94" s="200"/>
      <c r="AP94" s="200"/>
      <c r="AQ94" s="200"/>
      <c r="AR94" s="200"/>
      <c r="AS94" s="200"/>
      <c r="AT94" s="200"/>
      <c r="AU94" s="200"/>
      <c r="AV94" s="200"/>
      <c r="AW94" s="200"/>
      <c r="AX94" s="200"/>
      <c r="AY94" s="200"/>
      <c r="AZ94" s="200"/>
      <c r="BA94" s="201"/>
      <c r="BB94" s="195"/>
    </row>
    <row r="95" spans="1:54" ht="8.25" customHeight="1">
      <c r="A95" s="5"/>
      <c r="B95" s="615" t="s">
        <v>36</v>
      </c>
      <c r="C95" s="616"/>
      <c r="D95" s="616"/>
      <c r="E95" s="616"/>
      <c r="F95" s="616"/>
      <c r="G95" s="616"/>
      <c r="H95" s="616"/>
      <c r="I95" s="616"/>
      <c r="J95" s="616"/>
      <c r="K95" s="616"/>
      <c r="L95" s="616"/>
      <c r="M95" s="616"/>
      <c r="N95" s="617"/>
      <c r="O95" s="615" t="s">
        <v>26</v>
      </c>
      <c r="P95" s="616"/>
      <c r="Q95" s="616"/>
      <c r="R95" s="616"/>
      <c r="S95" s="616"/>
      <c r="T95" s="616"/>
      <c r="U95" s="616"/>
      <c r="V95" s="616"/>
      <c r="W95" s="616"/>
      <c r="X95" s="616"/>
      <c r="Y95" s="617"/>
      <c r="Z95" s="5"/>
      <c r="AA95" s="5"/>
      <c r="AB95" s="5"/>
      <c r="AC95" s="5"/>
      <c r="AD95" s="5"/>
      <c r="AE95" s="5"/>
      <c r="AF95" s="16"/>
      <c r="AG95" s="17"/>
      <c r="AH95" s="17"/>
      <c r="AI95" s="17"/>
      <c r="AJ95" s="17"/>
      <c r="AK95" s="17"/>
      <c r="AL95" s="17"/>
      <c r="AM95" s="17"/>
      <c r="AN95" s="17"/>
      <c r="AO95" s="17"/>
      <c r="AP95" s="17"/>
      <c r="AQ95" s="17"/>
      <c r="AR95" s="17"/>
      <c r="AS95" s="17"/>
      <c r="AT95" s="17"/>
      <c r="AU95" s="17"/>
      <c r="AV95" s="17"/>
      <c r="AW95" s="17"/>
      <c r="AX95" s="17"/>
      <c r="AY95" s="17"/>
      <c r="AZ95" s="17"/>
      <c r="BA95" s="18"/>
      <c r="BB95" s="5"/>
    </row>
    <row r="96" spans="1:54" ht="14.4">
      <c r="A96" s="5"/>
      <c r="B96" s="618"/>
      <c r="C96" s="619"/>
      <c r="D96" s="619"/>
      <c r="E96" s="619"/>
      <c r="F96" s="619"/>
      <c r="G96" s="619"/>
      <c r="H96" s="619"/>
      <c r="I96" s="619"/>
      <c r="J96" s="619"/>
      <c r="K96" s="619"/>
      <c r="L96" s="619"/>
      <c r="M96" s="619"/>
      <c r="N96" s="620"/>
      <c r="O96" s="618"/>
      <c r="P96" s="619"/>
      <c r="Q96" s="619"/>
      <c r="R96" s="619"/>
      <c r="S96" s="619"/>
      <c r="T96" s="619"/>
      <c r="U96" s="619"/>
      <c r="V96" s="619"/>
      <c r="W96" s="619"/>
      <c r="X96" s="619"/>
      <c r="Y96" s="620"/>
      <c r="Z96" s="5"/>
      <c r="AA96" s="5"/>
      <c r="AB96" s="5"/>
      <c r="AC96" s="5"/>
      <c r="AD96" s="5"/>
      <c r="AE96" s="5"/>
      <c r="AF96" s="19"/>
      <c r="AG96" s="25" t="s">
        <v>244</v>
      </c>
      <c r="AH96" s="9"/>
      <c r="AI96" s="9" t="s">
        <v>38</v>
      </c>
      <c r="AJ96" s="9"/>
      <c r="AK96" s="9"/>
      <c r="AL96" s="9"/>
      <c r="AM96" s="9"/>
      <c r="AN96" s="9"/>
      <c r="AO96" s="9"/>
      <c r="AP96" s="9"/>
      <c r="AQ96" s="9"/>
      <c r="AR96" s="9"/>
      <c r="AS96" s="9"/>
      <c r="AT96" s="9"/>
      <c r="AU96" s="9"/>
      <c r="AV96" s="9"/>
      <c r="AW96" s="9"/>
      <c r="AX96" s="9"/>
      <c r="AY96" s="9"/>
      <c r="AZ96" s="9"/>
      <c r="BA96" s="20"/>
      <c r="BB96" s="5"/>
    </row>
    <row r="97" spans="1:54" ht="14.25" customHeight="1">
      <c r="A97" s="5"/>
      <c r="B97" s="618"/>
      <c r="C97" s="619"/>
      <c r="D97" s="619"/>
      <c r="E97" s="619"/>
      <c r="F97" s="619"/>
      <c r="G97" s="619"/>
      <c r="H97" s="619"/>
      <c r="I97" s="619"/>
      <c r="J97" s="619"/>
      <c r="K97" s="619"/>
      <c r="L97" s="619"/>
      <c r="M97" s="619"/>
      <c r="N97" s="620"/>
      <c r="O97" s="618"/>
      <c r="P97" s="619"/>
      <c r="Q97" s="619"/>
      <c r="R97" s="619"/>
      <c r="S97" s="619"/>
      <c r="T97" s="619"/>
      <c r="U97" s="619"/>
      <c r="V97" s="619"/>
      <c r="W97" s="619"/>
      <c r="X97" s="619"/>
      <c r="Y97" s="620"/>
      <c r="Z97" s="5"/>
      <c r="AA97" s="5"/>
      <c r="AB97" s="5"/>
      <c r="AC97" s="5"/>
      <c r="AD97" s="5"/>
      <c r="AE97" s="5"/>
      <c r="AF97" s="202"/>
      <c r="AG97" s="5"/>
      <c r="AH97" s="5"/>
      <c r="AI97" s="314" t="s">
        <v>1148</v>
      </c>
      <c r="AJ97" s="5"/>
      <c r="AK97" s="5"/>
      <c r="AL97" s="5"/>
      <c r="AM97" s="5"/>
      <c r="AN97" s="5"/>
      <c r="AO97" s="5"/>
      <c r="AP97" s="5"/>
      <c r="AQ97" s="5"/>
      <c r="AR97" s="5"/>
      <c r="AS97" s="5"/>
      <c r="AT97" s="5"/>
      <c r="AU97" s="5"/>
      <c r="AV97" s="5"/>
      <c r="AW97" s="5"/>
      <c r="AX97" s="5"/>
      <c r="AY97" s="5"/>
      <c r="AZ97" s="5"/>
      <c r="BA97" s="24"/>
      <c r="BB97" s="5"/>
    </row>
    <row r="98" spans="1:54" s="27" customFormat="1" ht="14.25" customHeight="1">
      <c r="A98" s="26"/>
      <c r="B98" s="618"/>
      <c r="C98" s="619"/>
      <c r="D98" s="619"/>
      <c r="E98" s="619"/>
      <c r="F98" s="619"/>
      <c r="G98" s="619"/>
      <c r="H98" s="619"/>
      <c r="I98" s="619"/>
      <c r="J98" s="619"/>
      <c r="K98" s="619"/>
      <c r="L98" s="619"/>
      <c r="M98" s="619"/>
      <c r="N98" s="620"/>
      <c r="O98" s="618"/>
      <c r="P98" s="619"/>
      <c r="Q98" s="619"/>
      <c r="R98" s="619"/>
      <c r="S98" s="619"/>
      <c r="T98" s="619"/>
      <c r="U98" s="619"/>
      <c r="V98" s="619"/>
      <c r="W98" s="619"/>
      <c r="X98" s="619"/>
      <c r="Y98" s="620"/>
      <c r="Z98" s="28"/>
      <c r="AA98" s="28"/>
      <c r="AB98" s="28"/>
      <c r="AC98" s="28"/>
      <c r="AD98" s="28"/>
      <c r="AE98" s="28"/>
      <c r="AF98" s="45"/>
      <c r="AG98" s="41" t="s">
        <v>244</v>
      </c>
      <c r="AH98" s="50"/>
      <c r="AI98" s="50" t="s">
        <v>788</v>
      </c>
      <c r="AJ98" s="28"/>
      <c r="AK98" s="28"/>
      <c r="AL98" s="28"/>
      <c r="AM98" s="28"/>
      <c r="AN98" s="28"/>
      <c r="AO98" s="28"/>
      <c r="AP98" s="53"/>
      <c r="AQ98" s="53"/>
      <c r="AR98" s="53"/>
      <c r="AS98" s="53"/>
      <c r="AT98" s="53"/>
      <c r="AU98" s="28"/>
      <c r="AV98" s="28"/>
      <c r="AW98" s="28"/>
      <c r="AX98" s="28"/>
      <c r="AY98" s="28"/>
      <c r="AZ98" s="28"/>
      <c r="BA98" s="43"/>
      <c r="BB98" s="26"/>
    </row>
    <row r="99" spans="1:54" s="27" customFormat="1" ht="8.25" customHeight="1">
      <c r="A99" s="195"/>
      <c r="B99" s="621"/>
      <c r="C99" s="622"/>
      <c r="D99" s="622"/>
      <c r="E99" s="622"/>
      <c r="F99" s="622"/>
      <c r="G99" s="622"/>
      <c r="H99" s="622"/>
      <c r="I99" s="622"/>
      <c r="J99" s="622"/>
      <c r="K99" s="622"/>
      <c r="L99" s="622"/>
      <c r="M99" s="622"/>
      <c r="N99" s="623"/>
      <c r="O99" s="621"/>
      <c r="P99" s="622"/>
      <c r="Q99" s="622"/>
      <c r="R99" s="622"/>
      <c r="S99" s="622"/>
      <c r="T99" s="622"/>
      <c r="U99" s="622"/>
      <c r="V99" s="622"/>
      <c r="W99" s="622"/>
      <c r="X99" s="622"/>
      <c r="Y99" s="623"/>
      <c r="Z99" s="195"/>
      <c r="AA99" s="195"/>
      <c r="AB99" s="195"/>
      <c r="AC99" s="195"/>
      <c r="AD99" s="195"/>
      <c r="AE99" s="195"/>
      <c r="AF99" s="199"/>
      <c r="AG99" s="200"/>
      <c r="AH99" s="200"/>
      <c r="AI99" s="206"/>
      <c r="AJ99" s="200"/>
      <c r="AK99" s="200"/>
      <c r="AL99" s="200"/>
      <c r="AM99" s="200"/>
      <c r="AN99" s="200"/>
      <c r="AO99" s="200"/>
      <c r="AP99" s="200"/>
      <c r="AQ99" s="200"/>
      <c r="AR99" s="200"/>
      <c r="AS99" s="200"/>
      <c r="AT99" s="200"/>
      <c r="AU99" s="200"/>
      <c r="AV99" s="200"/>
      <c r="AW99" s="200"/>
      <c r="AX99" s="200"/>
      <c r="AY99" s="200"/>
      <c r="AZ99" s="200"/>
      <c r="BA99" s="201"/>
      <c r="BB99" s="195"/>
    </row>
    <row r="100" spans="1:54" ht="8.25" customHeight="1">
      <c r="A100" s="5"/>
      <c r="B100" s="615" t="s">
        <v>37</v>
      </c>
      <c r="C100" s="616"/>
      <c r="D100" s="616"/>
      <c r="E100" s="616"/>
      <c r="F100" s="616"/>
      <c r="G100" s="616"/>
      <c r="H100" s="616"/>
      <c r="I100" s="616"/>
      <c r="J100" s="616"/>
      <c r="K100" s="616"/>
      <c r="L100" s="616"/>
      <c r="M100" s="616"/>
      <c r="N100" s="617"/>
      <c r="O100" s="615" t="s">
        <v>26</v>
      </c>
      <c r="P100" s="616"/>
      <c r="Q100" s="616"/>
      <c r="R100" s="616"/>
      <c r="S100" s="616"/>
      <c r="T100" s="616"/>
      <c r="U100" s="616"/>
      <c r="V100" s="616"/>
      <c r="W100" s="616"/>
      <c r="X100" s="616"/>
      <c r="Y100" s="617"/>
      <c r="Z100" s="5"/>
      <c r="AA100" s="5"/>
      <c r="AB100" s="5"/>
      <c r="AC100" s="5"/>
      <c r="AD100" s="5"/>
      <c r="AE100" s="5"/>
      <c r="AF100" s="16"/>
      <c r="AG100" s="17"/>
      <c r="AH100" s="17"/>
      <c r="AI100" s="17"/>
      <c r="AJ100" s="17"/>
      <c r="AK100" s="17"/>
      <c r="AL100" s="17"/>
      <c r="AM100" s="17"/>
      <c r="AN100" s="17"/>
      <c r="AO100" s="17"/>
      <c r="AP100" s="17"/>
      <c r="AQ100" s="17"/>
      <c r="AR100" s="17"/>
      <c r="AS100" s="17"/>
      <c r="AT100" s="17"/>
      <c r="AU100" s="17"/>
      <c r="AV100" s="17"/>
      <c r="AW100" s="17"/>
      <c r="AX100" s="17"/>
      <c r="AY100" s="17"/>
      <c r="AZ100" s="17"/>
      <c r="BA100" s="18"/>
      <c r="BB100" s="5"/>
    </row>
    <row r="101" spans="1:54" ht="14.4">
      <c r="A101" s="5"/>
      <c r="B101" s="618"/>
      <c r="C101" s="619"/>
      <c r="D101" s="619"/>
      <c r="E101" s="619"/>
      <c r="F101" s="619"/>
      <c r="G101" s="619"/>
      <c r="H101" s="619"/>
      <c r="I101" s="619"/>
      <c r="J101" s="619"/>
      <c r="K101" s="619"/>
      <c r="L101" s="619"/>
      <c r="M101" s="619"/>
      <c r="N101" s="620"/>
      <c r="O101" s="618"/>
      <c r="P101" s="619"/>
      <c r="Q101" s="619"/>
      <c r="R101" s="619"/>
      <c r="S101" s="619"/>
      <c r="T101" s="619"/>
      <c r="U101" s="619"/>
      <c r="V101" s="619"/>
      <c r="W101" s="619"/>
      <c r="X101" s="619"/>
      <c r="Y101" s="620"/>
      <c r="Z101" s="5"/>
      <c r="AA101" s="5"/>
      <c r="AB101" s="5"/>
      <c r="AC101" s="5"/>
      <c r="AD101" s="5"/>
      <c r="AE101" s="5"/>
      <c r="AF101" s="19"/>
      <c r="AG101" s="25" t="s">
        <v>244</v>
      </c>
      <c r="AH101" s="9"/>
      <c r="AI101" s="9" t="s">
        <v>38</v>
      </c>
      <c r="AJ101" s="9"/>
      <c r="AK101" s="9"/>
      <c r="AL101" s="9"/>
      <c r="AM101" s="9"/>
      <c r="AN101" s="9"/>
      <c r="AO101" s="9"/>
      <c r="AP101" s="9"/>
      <c r="AQ101" s="9"/>
      <c r="AR101" s="9"/>
      <c r="AS101" s="9"/>
      <c r="AT101" s="9"/>
      <c r="AU101" s="9"/>
      <c r="AV101" s="9"/>
      <c r="AW101" s="9"/>
      <c r="AX101" s="9"/>
      <c r="AY101" s="9"/>
      <c r="AZ101" s="9"/>
      <c r="BA101" s="20"/>
      <c r="BB101" s="5"/>
    </row>
    <row r="102" spans="1:54" ht="14.25" customHeight="1">
      <c r="A102" s="5"/>
      <c r="B102" s="618"/>
      <c r="C102" s="619"/>
      <c r="D102" s="619"/>
      <c r="E102" s="619"/>
      <c r="F102" s="619"/>
      <c r="G102" s="619"/>
      <c r="H102" s="619"/>
      <c r="I102" s="619"/>
      <c r="J102" s="619"/>
      <c r="K102" s="619"/>
      <c r="L102" s="619"/>
      <c r="M102" s="619"/>
      <c r="N102" s="620"/>
      <c r="O102" s="618"/>
      <c r="P102" s="619"/>
      <c r="Q102" s="619"/>
      <c r="R102" s="619"/>
      <c r="S102" s="619"/>
      <c r="T102" s="619"/>
      <c r="U102" s="619"/>
      <c r="V102" s="619"/>
      <c r="W102" s="619"/>
      <c r="X102" s="619"/>
      <c r="Y102" s="620"/>
      <c r="Z102" s="5"/>
      <c r="AA102" s="5"/>
      <c r="AB102" s="5"/>
      <c r="AC102" s="5"/>
      <c r="AD102" s="5"/>
      <c r="AE102" s="5"/>
      <c r="AF102" s="202"/>
      <c r="AG102" s="5"/>
      <c r="AH102" s="5"/>
      <c r="AI102" s="314" t="s">
        <v>1146</v>
      </c>
      <c r="AJ102" s="5"/>
      <c r="AK102" s="5"/>
      <c r="AL102" s="5"/>
      <c r="AM102" s="5"/>
      <c r="AN102" s="5"/>
      <c r="AO102" s="5"/>
      <c r="AP102" s="5"/>
      <c r="AQ102" s="5"/>
      <c r="AR102" s="5"/>
      <c r="AS102" s="5"/>
      <c r="AT102" s="5"/>
      <c r="AU102" s="5"/>
      <c r="AV102" s="5"/>
      <c r="AW102" s="5"/>
      <c r="AX102" s="5"/>
      <c r="AY102" s="5"/>
      <c r="AZ102" s="5"/>
      <c r="BA102" s="24"/>
      <c r="BB102" s="5"/>
    </row>
    <row r="103" spans="1:54" s="27" customFormat="1" ht="14.25" customHeight="1">
      <c r="A103" s="26"/>
      <c r="B103" s="618"/>
      <c r="C103" s="619"/>
      <c r="D103" s="619"/>
      <c r="E103" s="619"/>
      <c r="F103" s="619"/>
      <c r="G103" s="619"/>
      <c r="H103" s="619"/>
      <c r="I103" s="619"/>
      <c r="J103" s="619"/>
      <c r="K103" s="619"/>
      <c r="L103" s="619"/>
      <c r="M103" s="619"/>
      <c r="N103" s="620"/>
      <c r="O103" s="618"/>
      <c r="P103" s="619"/>
      <c r="Q103" s="619"/>
      <c r="R103" s="619"/>
      <c r="S103" s="619"/>
      <c r="T103" s="619"/>
      <c r="U103" s="619"/>
      <c r="V103" s="619"/>
      <c r="W103" s="619"/>
      <c r="X103" s="619"/>
      <c r="Y103" s="620"/>
      <c r="Z103" s="28"/>
      <c r="AA103" s="28"/>
      <c r="AB103" s="28"/>
      <c r="AC103" s="28"/>
      <c r="AD103" s="28"/>
      <c r="AE103" s="28"/>
      <c r="AF103" s="45"/>
      <c r="AG103" s="41" t="s">
        <v>244</v>
      </c>
      <c r="AH103" s="50"/>
      <c r="AI103" s="50" t="s">
        <v>788</v>
      </c>
      <c r="AJ103" s="50"/>
      <c r="AK103" s="28"/>
      <c r="AL103" s="28"/>
      <c r="AM103" s="28"/>
      <c r="AN103" s="28"/>
      <c r="AO103" s="28"/>
      <c r="AP103" s="53"/>
      <c r="AQ103" s="53"/>
      <c r="AR103" s="53"/>
      <c r="AS103" s="53"/>
      <c r="AT103" s="53"/>
      <c r="AU103" s="28"/>
      <c r="AV103" s="28"/>
      <c r="AW103" s="28"/>
      <c r="AX103" s="28"/>
      <c r="AY103" s="28"/>
      <c r="AZ103" s="28"/>
      <c r="BA103" s="43"/>
      <c r="BB103" s="26"/>
    </row>
    <row r="104" spans="1:54" s="27" customFormat="1" ht="8.25" customHeight="1">
      <c r="A104" s="195"/>
      <c r="B104" s="621"/>
      <c r="C104" s="622"/>
      <c r="D104" s="622"/>
      <c r="E104" s="622"/>
      <c r="F104" s="622"/>
      <c r="G104" s="622"/>
      <c r="H104" s="622"/>
      <c r="I104" s="622"/>
      <c r="J104" s="622"/>
      <c r="K104" s="622"/>
      <c r="L104" s="622"/>
      <c r="M104" s="622"/>
      <c r="N104" s="623"/>
      <c r="O104" s="621"/>
      <c r="P104" s="622"/>
      <c r="Q104" s="622"/>
      <c r="R104" s="622"/>
      <c r="S104" s="622"/>
      <c r="T104" s="622"/>
      <c r="U104" s="622"/>
      <c r="V104" s="622"/>
      <c r="W104" s="622"/>
      <c r="X104" s="622"/>
      <c r="Y104" s="623"/>
      <c r="Z104" s="195"/>
      <c r="AA104" s="195"/>
      <c r="AB104" s="195"/>
      <c r="AC104" s="195"/>
      <c r="AD104" s="195"/>
      <c r="AE104" s="195"/>
      <c r="AF104" s="241"/>
      <c r="AG104" s="195"/>
      <c r="AH104" s="195"/>
      <c r="AI104" s="44"/>
      <c r="AJ104" s="195"/>
      <c r="AK104" s="195"/>
      <c r="AL104" s="195"/>
      <c r="AM104" s="195"/>
      <c r="AN104" s="195"/>
      <c r="AO104" s="195"/>
      <c r="AP104" s="195"/>
      <c r="AQ104" s="195"/>
      <c r="AR104" s="195"/>
      <c r="AS104" s="195"/>
      <c r="AT104" s="195"/>
      <c r="AU104" s="195"/>
      <c r="AV104" s="195"/>
      <c r="AW104" s="195"/>
      <c r="AX104" s="195"/>
      <c r="AY104" s="195"/>
      <c r="AZ104" s="195"/>
      <c r="BA104" s="205"/>
      <c r="BB104" s="195"/>
    </row>
    <row r="105" spans="1:54" ht="8.25" customHeight="1">
      <c r="A105" s="5"/>
      <c r="B105" s="638" t="s">
        <v>248</v>
      </c>
      <c r="C105" s="639"/>
      <c r="D105" s="639"/>
      <c r="E105" s="639"/>
      <c r="F105" s="639"/>
      <c r="G105" s="639"/>
      <c r="H105" s="639"/>
      <c r="I105" s="639"/>
      <c r="J105" s="639"/>
      <c r="K105" s="639"/>
      <c r="L105" s="639"/>
      <c r="M105" s="639"/>
      <c r="N105" s="640"/>
      <c r="O105" s="615" t="s">
        <v>30</v>
      </c>
      <c r="P105" s="616"/>
      <c r="Q105" s="616"/>
      <c r="R105" s="616"/>
      <c r="S105" s="616"/>
      <c r="T105" s="616"/>
      <c r="U105" s="616"/>
      <c r="V105" s="616"/>
      <c r="W105" s="616"/>
      <c r="X105" s="616"/>
      <c r="Y105" s="617"/>
      <c r="Z105" s="5"/>
      <c r="AA105" s="5"/>
      <c r="AB105" s="5"/>
      <c r="AC105" s="5"/>
      <c r="AD105" s="5"/>
      <c r="AE105" s="5"/>
      <c r="AF105" s="242"/>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4"/>
      <c r="BB105" s="5"/>
    </row>
    <row r="106" spans="1:54" ht="14.4">
      <c r="A106" s="5"/>
      <c r="B106" s="641"/>
      <c r="C106" s="644"/>
      <c r="D106" s="644"/>
      <c r="E106" s="644"/>
      <c r="F106" s="644"/>
      <c r="G106" s="644"/>
      <c r="H106" s="644"/>
      <c r="I106" s="644"/>
      <c r="J106" s="644"/>
      <c r="K106" s="644"/>
      <c r="L106" s="644"/>
      <c r="M106" s="644"/>
      <c r="N106" s="643"/>
      <c r="O106" s="618"/>
      <c r="P106" s="619"/>
      <c r="Q106" s="619"/>
      <c r="R106" s="619"/>
      <c r="S106" s="619"/>
      <c r="T106" s="619"/>
      <c r="U106" s="619"/>
      <c r="V106" s="619"/>
      <c r="W106" s="619"/>
      <c r="X106" s="619"/>
      <c r="Y106" s="620"/>
      <c r="Z106" s="5"/>
      <c r="AA106" s="5"/>
      <c r="AB106" s="5"/>
      <c r="AC106" s="5"/>
      <c r="AD106" s="5"/>
      <c r="AE106" s="5"/>
      <c r="AF106" s="245"/>
      <c r="AG106" s="25" t="s">
        <v>244</v>
      </c>
      <c r="AH106" s="9"/>
      <c r="AI106" s="9" t="s">
        <v>32</v>
      </c>
      <c r="AJ106" s="9"/>
      <c r="AK106" s="9"/>
      <c r="AL106" s="9"/>
      <c r="AM106" s="9"/>
      <c r="AN106" s="9"/>
      <c r="AO106" s="9"/>
      <c r="AP106" s="667"/>
      <c r="AQ106" s="667"/>
      <c r="AR106" s="667"/>
      <c r="AS106" s="667"/>
      <c r="AT106" s="667"/>
      <c r="AU106" s="9"/>
      <c r="AV106" s="9"/>
      <c r="AW106" s="9"/>
      <c r="AX106" s="9"/>
      <c r="AY106" s="9"/>
      <c r="AZ106" s="9"/>
      <c r="BA106" s="246"/>
      <c r="BB106" s="5"/>
    </row>
    <row r="107" spans="1:54" ht="14.4">
      <c r="A107" s="5"/>
      <c r="B107" s="641"/>
      <c r="C107" s="644"/>
      <c r="D107" s="644"/>
      <c r="E107" s="644"/>
      <c r="F107" s="644"/>
      <c r="G107" s="644"/>
      <c r="H107" s="644"/>
      <c r="I107" s="644"/>
      <c r="J107" s="644"/>
      <c r="K107" s="644"/>
      <c r="L107" s="644"/>
      <c r="M107" s="644"/>
      <c r="N107" s="643"/>
      <c r="O107" s="618"/>
      <c r="P107" s="619"/>
      <c r="Q107" s="619"/>
      <c r="R107" s="619"/>
      <c r="S107" s="619"/>
      <c r="T107" s="619"/>
      <c r="U107" s="619"/>
      <c r="V107" s="619"/>
      <c r="W107" s="619"/>
      <c r="X107" s="619"/>
      <c r="Y107" s="620"/>
      <c r="Z107" s="5"/>
      <c r="AA107" s="5"/>
      <c r="AB107" s="5"/>
      <c r="AC107" s="5"/>
      <c r="AD107" s="5"/>
      <c r="AE107" s="5"/>
      <c r="AF107" s="245"/>
      <c r="AG107" s="9" t="s">
        <v>39</v>
      </c>
      <c r="AH107" s="9"/>
      <c r="AI107" s="9"/>
      <c r="AJ107" s="9"/>
      <c r="AK107" s="9"/>
      <c r="AL107" s="9" t="s">
        <v>33</v>
      </c>
      <c r="AM107" s="666"/>
      <c r="AN107" s="666"/>
      <c r="AO107" s="666"/>
      <c r="AP107" s="666"/>
      <c r="AQ107" s="666"/>
      <c r="AR107" s="666"/>
      <c r="AS107" s="666"/>
      <c r="AT107" s="666"/>
      <c r="AU107" s="666"/>
      <c r="AV107" s="666"/>
      <c r="AW107" s="666"/>
      <c r="AX107" s="666"/>
      <c r="AY107" s="666"/>
      <c r="AZ107" s="666"/>
      <c r="BA107" s="246" t="s">
        <v>31</v>
      </c>
      <c r="BB107" s="5"/>
    </row>
    <row r="108" spans="1:54" ht="14.25" customHeight="1">
      <c r="A108" s="5"/>
      <c r="B108" s="641"/>
      <c r="C108" s="644"/>
      <c r="D108" s="644"/>
      <c r="E108" s="644"/>
      <c r="F108" s="644"/>
      <c r="G108" s="644"/>
      <c r="H108" s="644"/>
      <c r="I108" s="644"/>
      <c r="J108" s="644"/>
      <c r="K108" s="644"/>
      <c r="L108" s="644"/>
      <c r="M108" s="644"/>
      <c r="N108" s="643"/>
      <c r="O108" s="618"/>
      <c r="P108" s="619"/>
      <c r="Q108" s="619"/>
      <c r="R108" s="619"/>
      <c r="S108" s="619"/>
      <c r="T108" s="619"/>
      <c r="U108" s="619"/>
      <c r="V108" s="619"/>
      <c r="W108" s="619"/>
      <c r="X108" s="619"/>
      <c r="Y108" s="620"/>
      <c r="Z108" s="5"/>
      <c r="AA108" s="5"/>
      <c r="AB108" s="5"/>
      <c r="AC108" s="5"/>
      <c r="AD108" s="5"/>
      <c r="AE108" s="5"/>
      <c r="AF108" s="245"/>
      <c r="AG108" s="253" t="s">
        <v>262</v>
      </c>
      <c r="AH108" s="9"/>
      <c r="AI108" s="9"/>
      <c r="AJ108" s="9"/>
      <c r="AK108" s="9"/>
      <c r="AL108" s="9"/>
      <c r="AM108" s="9"/>
      <c r="AN108" s="9"/>
      <c r="AO108" s="9"/>
      <c r="AP108" s="9"/>
      <c r="AQ108" s="9"/>
      <c r="AR108" s="9"/>
      <c r="AS108" s="9"/>
      <c r="AT108" s="9"/>
      <c r="AU108" s="9"/>
      <c r="AV108" s="9"/>
      <c r="AW108" s="9"/>
      <c r="AX108" s="9"/>
      <c r="AY108" s="9"/>
      <c r="AZ108" s="9"/>
      <c r="BA108" s="246"/>
      <c r="BB108" s="5"/>
    </row>
    <row r="109" spans="1:54" ht="14.25" customHeight="1">
      <c r="A109" s="5"/>
      <c r="B109" s="641"/>
      <c r="C109" s="644"/>
      <c r="D109" s="644"/>
      <c r="E109" s="644"/>
      <c r="F109" s="644"/>
      <c r="G109" s="644"/>
      <c r="H109" s="644"/>
      <c r="I109" s="644"/>
      <c r="J109" s="644"/>
      <c r="K109" s="644"/>
      <c r="L109" s="644"/>
      <c r="M109" s="644"/>
      <c r="N109" s="643"/>
      <c r="O109" s="618"/>
      <c r="P109" s="619"/>
      <c r="Q109" s="619"/>
      <c r="R109" s="619"/>
      <c r="S109" s="619"/>
      <c r="T109" s="619"/>
      <c r="U109" s="619"/>
      <c r="V109" s="619"/>
      <c r="W109" s="619"/>
      <c r="X109" s="619"/>
      <c r="Y109" s="620"/>
      <c r="Z109" s="5"/>
      <c r="AA109" s="5"/>
      <c r="AB109" s="5"/>
      <c r="AC109" s="5"/>
      <c r="AD109" s="5"/>
      <c r="AE109" s="5"/>
      <c r="AF109" s="245"/>
      <c r="AG109" s="5" t="s">
        <v>1083</v>
      </c>
      <c r="AH109" s="9"/>
      <c r="AI109" s="9"/>
      <c r="AJ109" s="9"/>
      <c r="AK109" s="9"/>
      <c r="AL109" s="9"/>
      <c r="AM109" s="9"/>
      <c r="AN109" s="9"/>
      <c r="AO109" s="9"/>
      <c r="AP109" s="9"/>
      <c r="AQ109" s="9"/>
      <c r="AR109" s="9"/>
      <c r="AS109" s="9"/>
      <c r="AT109" s="9"/>
      <c r="AU109" s="9"/>
      <c r="AV109" s="9"/>
      <c r="AW109" s="9"/>
      <c r="AX109" s="9"/>
      <c r="AY109" s="9"/>
      <c r="AZ109" s="9"/>
      <c r="BA109" s="246"/>
      <c r="BB109" s="5"/>
    </row>
    <row r="110" spans="1:54" s="27" customFormat="1" ht="14.25" customHeight="1">
      <c r="A110" s="26"/>
      <c r="B110" s="641"/>
      <c r="C110" s="644"/>
      <c r="D110" s="644"/>
      <c r="E110" s="644"/>
      <c r="F110" s="644"/>
      <c r="G110" s="644"/>
      <c r="H110" s="644"/>
      <c r="I110" s="644"/>
      <c r="J110" s="644"/>
      <c r="K110" s="644"/>
      <c r="L110" s="644"/>
      <c r="M110" s="644"/>
      <c r="N110" s="643"/>
      <c r="O110" s="618"/>
      <c r="P110" s="619"/>
      <c r="Q110" s="619"/>
      <c r="R110" s="619"/>
      <c r="S110" s="619"/>
      <c r="T110" s="619"/>
      <c r="U110" s="619"/>
      <c r="V110" s="619"/>
      <c r="W110" s="619"/>
      <c r="X110" s="619"/>
      <c r="Y110" s="620"/>
      <c r="Z110" s="28"/>
      <c r="AA110" s="28"/>
      <c r="AB110" s="28"/>
      <c r="AC110" s="28"/>
      <c r="AD110" s="28"/>
      <c r="AE110" s="28"/>
      <c r="AF110" s="247"/>
      <c r="AG110" s="41" t="s">
        <v>244</v>
      </c>
      <c r="AH110" s="50"/>
      <c r="AI110" s="50" t="s">
        <v>263</v>
      </c>
      <c r="AJ110" s="50"/>
      <c r="AK110" s="28"/>
      <c r="AL110" s="28"/>
      <c r="AM110" s="28"/>
      <c r="AN110" s="28"/>
      <c r="AO110" s="28"/>
      <c r="AP110" s="53"/>
      <c r="AQ110" s="53"/>
      <c r="AR110" s="53"/>
      <c r="AS110" s="53"/>
      <c r="AT110" s="53"/>
      <c r="AU110" s="28"/>
      <c r="AV110" s="28"/>
      <c r="AW110" s="28"/>
      <c r="AX110" s="28"/>
      <c r="AY110" s="28"/>
      <c r="AZ110" s="28"/>
      <c r="BA110" s="248"/>
      <c r="BB110" s="26"/>
    </row>
    <row r="111" spans="1:54" s="27" customFormat="1" ht="8.25" customHeight="1">
      <c r="A111" s="195"/>
      <c r="B111" s="645"/>
      <c r="C111" s="646"/>
      <c r="D111" s="646"/>
      <c r="E111" s="646"/>
      <c r="F111" s="646"/>
      <c r="G111" s="646"/>
      <c r="H111" s="646"/>
      <c r="I111" s="646"/>
      <c r="J111" s="646"/>
      <c r="K111" s="646"/>
      <c r="L111" s="646"/>
      <c r="M111" s="646"/>
      <c r="N111" s="647"/>
      <c r="O111" s="621"/>
      <c r="P111" s="622"/>
      <c r="Q111" s="622"/>
      <c r="R111" s="622"/>
      <c r="S111" s="622"/>
      <c r="T111" s="622"/>
      <c r="U111" s="622"/>
      <c r="V111" s="622"/>
      <c r="W111" s="622"/>
      <c r="X111" s="622"/>
      <c r="Y111" s="623"/>
      <c r="Z111" s="195"/>
      <c r="AA111" s="195"/>
      <c r="AB111" s="195"/>
      <c r="AC111" s="195"/>
      <c r="AD111" s="195"/>
      <c r="AE111" s="195"/>
      <c r="AF111" s="249"/>
      <c r="AG111" s="250"/>
      <c r="AH111" s="251"/>
      <c r="AI111" s="251"/>
      <c r="AJ111" s="251"/>
      <c r="AK111" s="251"/>
      <c r="AL111" s="251"/>
      <c r="AM111" s="251"/>
      <c r="AN111" s="251"/>
      <c r="AO111" s="251"/>
      <c r="AP111" s="251"/>
      <c r="AQ111" s="251"/>
      <c r="AR111" s="251"/>
      <c r="AS111" s="251"/>
      <c r="AT111" s="251"/>
      <c r="AU111" s="251"/>
      <c r="AV111" s="251"/>
      <c r="AW111" s="251"/>
      <c r="AX111" s="251"/>
      <c r="AY111" s="251"/>
      <c r="AZ111" s="251"/>
      <c r="BA111" s="252"/>
      <c r="BB111" s="195"/>
    </row>
    <row r="112" spans="1:54"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5"/>
      <c r="AH112" s="5"/>
      <c r="AI112" s="5"/>
      <c r="AJ112" s="5"/>
      <c r="AK112" s="2"/>
      <c r="AL112" s="2"/>
      <c r="AM112" s="2"/>
      <c r="AN112" s="2"/>
      <c r="AO112" s="2"/>
      <c r="AP112" s="2"/>
      <c r="AQ112" s="2"/>
      <c r="AR112" s="2"/>
      <c r="AS112" s="2"/>
      <c r="AT112" s="2"/>
      <c r="AU112" s="2"/>
      <c r="AV112" s="2"/>
      <c r="AW112" s="2"/>
      <c r="AX112" s="2"/>
      <c r="AY112" s="2"/>
      <c r="AZ112" s="2"/>
      <c r="BA112" s="2"/>
      <c r="BB112" s="2"/>
    </row>
    <row r="113" spans="1:54" s="27" customFormat="1" ht="18.75" customHeight="1">
      <c r="A113" s="26"/>
      <c r="B113" s="568" t="s">
        <v>1130</v>
      </c>
      <c r="C113" s="568"/>
      <c r="D113" s="568"/>
      <c r="E113" s="568"/>
      <c r="F113" s="568"/>
      <c r="G113" s="568"/>
      <c r="H113" s="568"/>
      <c r="I113" s="568"/>
      <c r="J113" s="568"/>
      <c r="K113" s="568"/>
      <c r="L113" s="568"/>
      <c r="M113" s="568"/>
      <c r="N113" s="568"/>
      <c r="O113" s="568"/>
      <c r="P113" s="568"/>
      <c r="Q113" s="568"/>
      <c r="R113" s="568"/>
      <c r="S113" s="568"/>
      <c r="T113" s="568"/>
      <c r="U113" s="568"/>
      <c r="V113" s="568"/>
      <c r="W113" s="32"/>
      <c r="X113" s="32"/>
      <c r="Y113" s="32"/>
      <c r="Z113" s="32"/>
      <c r="AA113" s="32"/>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row>
    <row r="114" spans="1:54" s="27" customFormat="1" ht="8.25" customHeight="1">
      <c r="A114" s="26"/>
      <c r="B114" s="35"/>
      <c r="C114" s="34"/>
      <c r="D114" s="32"/>
      <c r="E114" s="32"/>
      <c r="F114" s="32"/>
      <c r="G114" s="32"/>
      <c r="H114" s="32"/>
      <c r="I114" s="32"/>
      <c r="J114" s="32"/>
      <c r="K114" s="32"/>
      <c r="L114" s="32"/>
      <c r="M114" s="34"/>
      <c r="N114" s="32"/>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26"/>
    </row>
    <row r="115" spans="1:54" s="27" customFormat="1" ht="22.05" customHeight="1">
      <c r="A115" s="26"/>
      <c r="B115" s="597" t="s">
        <v>790</v>
      </c>
      <c r="C115" s="598"/>
      <c r="D115" s="598"/>
      <c r="E115" s="598"/>
      <c r="F115" s="598"/>
      <c r="G115" s="598"/>
      <c r="H115" s="598"/>
      <c r="I115" s="598"/>
      <c r="J115" s="598"/>
      <c r="K115" s="598"/>
      <c r="L115" s="598"/>
      <c r="M115" s="598"/>
      <c r="N115" s="599"/>
      <c r="O115" s="597" t="s">
        <v>30</v>
      </c>
      <c r="P115" s="598"/>
      <c r="Q115" s="598"/>
      <c r="R115" s="598"/>
      <c r="S115" s="598"/>
      <c r="T115" s="598"/>
      <c r="U115" s="598"/>
      <c r="V115" s="598"/>
      <c r="W115" s="598"/>
      <c r="X115" s="598"/>
      <c r="Y115" s="599"/>
      <c r="Z115" s="26"/>
      <c r="AA115" s="26"/>
      <c r="AB115" s="26"/>
      <c r="AC115" s="26"/>
      <c r="AD115" s="26"/>
      <c r="AE115" s="26"/>
      <c r="AF115" s="299"/>
      <c r="AG115" s="300" t="s">
        <v>1084</v>
      </c>
      <c r="AH115" s="301"/>
      <c r="AI115" s="301"/>
      <c r="AJ115" s="301"/>
      <c r="AK115" s="301"/>
      <c r="AL115" s="301"/>
      <c r="AM115" s="301"/>
      <c r="AN115" s="301"/>
      <c r="AO115" s="301"/>
      <c r="AP115" s="301"/>
      <c r="AQ115" s="301"/>
      <c r="AR115" s="301"/>
      <c r="AS115" s="301"/>
      <c r="AT115" s="301"/>
      <c r="AU115" s="301"/>
      <c r="AV115" s="301"/>
      <c r="AW115" s="301"/>
      <c r="AX115" s="301"/>
      <c r="AY115" s="301"/>
      <c r="AZ115" s="301"/>
      <c r="BA115" s="302"/>
      <c r="BB115" s="26"/>
    </row>
    <row r="116" spans="1:54" s="27" customFormat="1" ht="14.4" customHeight="1">
      <c r="A116" s="26"/>
      <c r="B116" s="600"/>
      <c r="C116" s="601"/>
      <c r="D116" s="601"/>
      <c r="E116" s="601"/>
      <c r="F116" s="601"/>
      <c r="G116" s="601"/>
      <c r="H116" s="601"/>
      <c r="I116" s="601"/>
      <c r="J116" s="601"/>
      <c r="K116" s="601"/>
      <c r="L116" s="601"/>
      <c r="M116" s="601"/>
      <c r="N116" s="602"/>
      <c r="O116" s="600"/>
      <c r="P116" s="601"/>
      <c r="Q116" s="601"/>
      <c r="R116" s="601"/>
      <c r="S116" s="601"/>
      <c r="T116" s="601"/>
      <c r="U116" s="601"/>
      <c r="V116" s="601"/>
      <c r="W116" s="601"/>
      <c r="X116" s="601"/>
      <c r="Y116" s="602"/>
      <c r="Z116" s="26"/>
      <c r="AA116" s="26"/>
      <c r="AB116" s="26"/>
      <c r="AC116" s="26"/>
      <c r="AD116" s="26"/>
      <c r="AE116" s="26"/>
      <c r="AF116" s="303"/>
      <c r="AG116" s="304" t="s">
        <v>244</v>
      </c>
      <c r="AH116" s="305"/>
      <c r="AI116" s="305" t="s">
        <v>1131</v>
      </c>
      <c r="AJ116" s="305"/>
      <c r="AK116" s="305"/>
      <c r="AL116" s="305"/>
      <c r="AM116" s="305"/>
      <c r="AN116" s="305"/>
      <c r="AO116" s="305"/>
      <c r="AP116" s="305"/>
      <c r="AQ116" s="305"/>
      <c r="AR116" s="305"/>
      <c r="AS116" s="305"/>
      <c r="AT116" s="305"/>
      <c r="AU116" s="305"/>
      <c r="AV116" s="305"/>
      <c r="AW116" s="305"/>
      <c r="AX116" s="305"/>
      <c r="AY116" s="305"/>
      <c r="AZ116" s="305"/>
      <c r="BA116" s="306"/>
      <c r="BB116" s="26"/>
    </row>
    <row r="117" spans="1:54" s="27" customFormat="1" ht="14.4" customHeight="1">
      <c r="A117" s="26"/>
      <c r="B117" s="600"/>
      <c r="C117" s="601"/>
      <c r="D117" s="601"/>
      <c r="E117" s="601"/>
      <c r="F117" s="601"/>
      <c r="G117" s="601"/>
      <c r="H117" s="601"/>
      <c r="I117" s="601"/>
      <c r="J117" s="601"/>
      <c r="K117" s="601"/>
      <c r="L117" s="601"/>
      <c r="M117" s="601"/>
      <c r="N117" s="602"/>
      <c r="O117" s="600"/>
      <c r="P117" s="601"/>
      <c r="Q117" s="601"/>
      <c r="R117" s="601"/>
      <c r="S117" s="601"/>
      <c r="T117" s="601"/>
      <c r="U117" s="601"/>
      <c r="V117" s="601"/>
      <c r="W117" s="601"/>
      <c r="X117" s="601"/>
      <c r="Y117" s="602"/>
      <c r="Z117" s="26"/>
      <c r="AA117" s="26"/>
      <c r="AB117" s="26"/>
      <c r="AC117" s="26"/>
      <c r="AD117" s="26"/>
      <c r="AE117" s="26"/>
      <c r="AF117" s="303"/>
      <c r="AG117" s="330"/>
      <c r="AH117" s="374"/>
      <c r="AI117" s="305"/>
      <c r="AJ117" s="305"/>
      <c r="AK117" s="305"/>
      <c r="AL117" s="305"/>
      <c r="AM117" s="305"/>
      <c r="AN117" s="305"/>
      <c r="AO117" s="305"/>
      <c r="AP117" s="305"/>
      <c r="AQ117" s="305"/>
      <c r="AR117" s="305"/>
      <c r="AS117" s="305"/>
      <c r="AT117" s="305"/>
      <c r="AU117" s="305"/>
      <c r="AV117" s="305"/>
      <c r="AW117" s="305"/>
      <c r="AX117" s="305"/>
      <c r="AY117" s="305"/>
      <c r="AZ117" s="305"/>
      <c r="BA117" s="306"/>
      <c r="BB117" s="26"/>
    </row>
    <row r="118" spans="1:54" s="27" customFormat="1" ht="8.25" customHeight="1">
      <c r="A118" s="26"/>
      <c r="B118" s="600"/>
      <c r="C118" s="601"/>
      <c r="D118" s="601"/>
      <c r="E118" s="601"/>
      <c r="F118" s="601"/>
      <c r="G118" s="601"/>
      <c r="H118" s="601"/>
      <c r="I118" s="601"/>
      <c r="J118" s="601"/>
      <c r="K118" s="601"/>
      <c r="L118" s="601"/>
      <c r="M118" s="601"/>
      <c r="N118" s="602"/>
      <c r="O118" s="600"/>
      <c r="P118" s="601"/>
      <c r="Q118" s="601"/>
      <c r="R118" s="601"/>
      <c r="S118" s="601"/>
      <c r="T118" s="601"/>
      <c r="U118" s="601"/>
      <c r="V118" s="601"/>
      <c r="W118" s="601"/>
      <c r="X118" s="601"/>
      <c r="Y118" s="602"/>
      <c r="Z118" s="26"/>
      <c r="AA118" s="26"/>
      <c r="AB118" s="26"/>
      <c r="AC118" s="26"/>
      <c r="AD118" s="26"/>
      <c r="AE118" s="26"/>
      <c r="AF118" s="303"/>
      <c r="AG118" s="373"/>
      <c r="AH118" s="374"/>
      <c r="AI118" s="307"/>
      <c r="AJ118" s="305"/>
      <c r="AK118" s="305"/>
      <c r="AL118" s="305"/>
      <c r="AM118" s="305"/>
      <c r="AN118" s="305"/>
      <c r="AO118" s="305"/>
      <c r="AP118" s="298"/>
      <c r="AQ118" s="298"/>
      <c r="AR118" s="298"/>
      <c r="AS118" s="298"/>
      <c r="AT118" s="298"/>
      <c r="AU118" s="305"/>
      <c r="AV118" s="305"/>
      <c r="AW118" s="305"/>
      <c r="AX118" s="305"/>
      <c r="AY118" s="305"/>
      <c r="AZ118" s="305"/>
      <c r="BA118" s="306"/>
      <c r="BB118" s="26"/>
    </row>
    <row r="119" spans="1:54" s="27" customFormat="1" ht="14.25" customHeight="1">
      <c r="A119" s="26"/>
      <c r="B119" s="600"/>
      <c r="C119" s="601"/>
      <c r="D119" s="601"/>
      <c r="E119" s="601"/>
      <c r="F119" s="601"/>
      <c r="G119" s="601"/>
      <c r="H119" s="601"/>
      <c r="I119" s="601"/>
      <c r="J119" s="601"/>
      <c r="K119" s="601"/>
      <c r="L119" s="601"/>
      <c r="M119" s="601"/>
      <c r="N119" s="602"/>
      <c r="O119" s="600"/>
      <c r="P119" s="601"/>
      <c r="Q119" s="601"/>
      <c r="R119" s="601"/>
      <c r="S119" s="601"/>
      <c r="T119" s="601"/>
      <c r="U119" s="601"/>
      <c r="V119" s="601"/>
      <c r="W119" s="601"/>
      <c r="X119" s="601"/>
      <c r="Y119" s="602"/>
      <c r="Z119" s="26"/>
      <c r="AA119" s="26"/>
      <c r="AB119" s="26"/>
      <c r="AC119" s="26"/>
      <c r="AD119" s="26"/>
      <c r="AE119" s="26"/>
      <c r="AF119" s="303"/>
      <c r="AG119" s="304" t="s">
        <v>244</v>
      </c>
      <c r="AH119" s="305"/>
      <c r="AI119" s="305" t="s">
        <v>1132</v>
      </c>
      <c r="AJ119" s="305"/>
      <c r="AK119" s="305"/>
      <c r="AL119" s="305"/>
      <c r="AM119" s="305"/>
      <c r="AN119" s="305"/>
      <c r="AO119" s="305"/>
      <c r="AP119" s="298"/>
      <c r="AQ119" s="298"/>
      <c r="AR119" s="298"/>
      <c r="AS119" s="298"/>
      <c r="AT119" s="298"/>
      <c r="AU119" s="305"/>
      <c r="AV119" s="305"/>
      <c r="AW119" s="305"/>
      <c r="AX119" s="305"/>
      <c r="AY119" s="305"/>
      <c r="AZ119" s="305"/>
      <c r="BA119" s="306"/>
      <c r="BB119" s="26"/>
    </row>
    <row r="120" spans="1:54" s="27" customFormat="1" ht="14.25" customHeight="1">
      <c r="A120" s="26"/>
      <c r="B120" s="603"/>
      <c r="C120" s="604"/>
      <c r="D120" s="604"/>
      <c r="E120" s="604"/>
      <c r="F120" s="604"/>
      <c r="G120" s="604"/>
      <c r="H120" s="604"/>
      <c r="I120" s="604"/>
      <c r="J120" s="604"/>
      <c r="K120" s="604"/>
      <c r="L120" s="604"/>
      <c r="M120" s="604"/>
      <c r="N120" s="605"/>
      <c r="O120" s="603"/>
      <c r="P120" s="604"/>
      <c r="Q120" s="604"/>
      <c r="R120" s="604"/>
      <c r="S120" s="604"/>
      <c r="T120" s="604"/>
      <c r="U120" s="604"/>
      <c r="V120" s="604"/>
      <c r="W120" s="604"/>
      <c r="X120" s="604"/>
      <c r="Y120" s="605"/>
      <c r="Z120" s="26"/>
      <c r="AA120" s="26"/>
      <c r="AB120" s="26"/>
      <c r="AC120" s="26"/>
      <c r="AD120" s="26"/>
      <c r="AE120" s="26"/>
      <c r="AF120" s="308"/>
      <c r="AG120" s="377"/>
      <c r="AH120" s="309"/>
      <c r="AI120" s="309"/>
      <c r="AJ120" s="309"/>
      <c r="AK120" s="309"/>
      <c r="AL120" s="309"/>
      <c r="AM120" s="309"/>
      <c r="AN120" s="309"/>
      <c r="AO120" s="309"/>
      <c r="AP120" s="310"/>
      <c r="AQ120" s="310"/>
      <c r="AR120" s="310"/>
      <c r="AS120" s="310"/>
      <c r="AT120" s="310"/>
      <c r="AU120" s="309"/>
      <c r="AV120" s="309"/>
      <c r="AW120" s="309"/>
      <c r="AX120" s="309"/>
      <c r="AY120" s="309"/>
      <c r="AZ120" s="309"/>
      <c r="BA120" s="311"/>
      <c r="BB120" s="26"/>
    </row>
    <row r="121" spans="1:54" s="313" customFormat="1" ht="14.25" customHeight="1">
      <c r="A121" s="333"/>
      <c r="B121" s="367" t="s">
        <v>1133</v>
      </c>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33"/>
      <c r="AA121" s="333"/>
      <c r="AB121" s="333"/>
      <c r="AC121" s="333"/>
      <c r="AD121" s="333"/>
      <c r="AE121" s="333"/>
      <c r="AF121" s="333" t="s">
        <v>1139</v>
      </c>
      <c r="AG121" s="368"/>
      <c r="AH121" s="333"/>
      <c r="AI121" s="333"/>
      <c r="AJ121" s="333"/>
      <c r="AK121" s="333"/>
      <c r="AL121" s="333"/>
      <c r="AM121" s="333"/>
      <c r="AN121" s="333"/>
      <c r="AO121" s="333"/>
      <c r="AP121" s="369"/>
      <c r="AQ121" s="369"/>
      <c r="AR121" s="369"/>
      <c r="AS121" s="369"/>
      <c r="AT121" s="369"/>
      <c r="AU121" s="333"/>
      <c r="AV121" s="333"/>
      <c r="AW121" s="333"/>
      <c r="AX121" s="333"/>
      <c r="AY121" s="333"/>
      <c r="AZ121" s="333"/>
      <c r="BA121" s="333"/>
      <c r="BB121" s="333"/>
    </row>
    <row r="122" spans="1:54" s="313" customFormat="1" ht="14.25" customHeight="1">
      <c r="A122" s="333"/>
      <c r="B122" s="367" t="s">
        <v>1134</v>
      </c>
      <c r="C122" s="367"/>
      <c r="D122" s="367"/>
      <c r="E122" s="367"/>
      <c r="F122" s="367"/>
      <c r="G122" s="367"/>
      <c r="H122" s="367"/>
      <c r="I122" s="367"/>
      <c r="J122" s="367"/>
      <c r="K122" s="367"/>
      <c r="L122" s="367"/>
      <c r="M122" s="367"/>
      <c r="N122" s="367"/>
      <c r="O122" s="367"/>
      <c r="P122" s="367"/>
      <c r="Q122" s="367"/>
      <c r="R122" s="367"/>
      <c r="S122" s="367"/>
      <c r="T122" s="367"/>
      <c r="U122" s="367"/>
      <c r="V122" s="367"/>
      <c r="W122" s="367"/>
      <c r="X122" s="367"/>
      <c r="Y122" s="367"/>
      <c r="Z122" s="333"/>
      <c r="AA122" s="333"/>
      <c r="AB122" s="333"/>
      <c r="AC122" s="333"/>
      <c r="AD122" s="333"/>
      <c r="AE122" s="333"/>
      <c r="AF122" s="333" t="s">
        <v>1140</v>
      </c>
      <c r="AG122" s="368"/>
      <c r="AH122" s="333"/>
      <c r="AI122" s="333"/>
      <c r="AJ122" s="333"/>
      <c r="AK122" s="333"/>
      <c r="AL122" s="333"/>
      <c r="AM122" s="333"/>
      <c r="AN122" s="333"/>
      <c r="AO122" s="333"/>
      <c r="AP122" s="369"/>
      <c r="AQ122" s="369"/>
      <c r="AR122" s="369"/>
      <c r="AS122" s="369"/>
      <c r="AT122" s="369"/>
      <c r="AU122" s="333"/>
      <c r="AV122" s="333"/>
      <c r="AW122" s="333"/>
      <c r="AX122" s="333"/>
      <c r="AY122" s="333"/>
      <c r="AZ122" s="333"/>
      <c r="BA122" s="333"/>
      <c r="BB122" s="333"/>
    </row>
    <row r="123" spans="1:54" s="313" customFormat="1" ht="14.25" customHeight="1">
      <c r="A123" s="333"/>
      <c r="B123" s="367" t="s">
        <v>1135</v>
      </c>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33"/>
      <c r="AA123" s="333"/>
      <c r="AB123" s="333"/>
      <c r="AC123" s="333"/>
      <c r="AD123" s="333"/>
      <c r="AE123" s="333"/>
      <c r="AF123" s="333"/>
      <c r="AG123" s="368"/>
      <c r="AH123" s="333" t="s">
        <v>1141</v>
      </c>
      <c r="AI123" s="333"/>
      <c r="AJ123" s="333"/>
      <c r="AK123" s="333"/>
      <c r="AL123" s="333"/>
      <c r="AM123" s="333"/>
      <c r="AN123" s="333"/>
      <c r="AO123" s="333"/>
      <c r="AP123" s="369"/>
      <c r="AQ123" s="369"/>
      <c r="AR123" s="369"/>
      <c r="AS123" s="369"/>
      <c r="AT123" s="369"/>
      <c r="AU123" s="333"/>
      <c r="AV123" s="333"/>
      <c r="AW123" s="333"/>
      <c r="AX123" s="333"/>
      <c r="AY123" s="333"/>
      <c r="AZ123" s="333"/>
      <c r="BA123" s="333"/>
      <c r="BB123" s="333"/>
    </row>
    <row r="124" spans="1:54" s="313" customFormat="1" ht="14.25" customHeight="1">
      <c r="A124" s="333"/>
      <c r="B124" s="367" t="s">
        <v>1136</v>
      </c>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33"/>
      <c r="AA124" s="333"/>
      <c r="AB124" s="333"/>
      <c r="AC124" s="333"/>
      <c r="AD124" s="333"/>
      <c r="AE124" s="333"/>
      <c r="AF124" s="333"/>
      <c r="AG124" s="368"/>
      <c r="AH124" s="333" t="s">
        <v>1142</v>
      </c>
      <c r="AI124" s="333"/>
      <c r="AJ124" s="333"/>
      <c r="AK124" s="333"/>
      <c r="AL124" s="333"/>
      <c r="AM124" s="333"/>
      <c r="AN124" s="333"/>
      <c r="AO124" s="333"/>
      <c r="AP124" s="369"/>
      <c r="AQ124" s="369"/>
      <c r="AR124" s="369"/>
      <c r="AS124" s="369"/>
      <c r="AT124" s="369"/>
      <c r="AU124" s="333"/>
      <c r="AV124" s="333"/>
      <c r="AW124" s="333"/>
      <c r="AX124" s="333"/>
      <c r="AY124" s="333"/>
      <c r="AZ124" s="333"/>
      <c r="BA124" s="333"/>
      <c r="BB124" s="333"/>
    </row>
    <row r="125" spans="1:54" s="313" customFormat="1" ht="14.25" customHeight="1">
      <c r="A125" s="333"/>
      <c r="B125" s="367"/>
      <c r="C125" s="367"/>
      <c r="D125" s="367" t="s">
        <v>1137</v>
      </c>
      <c r="E125" s="367"/>
      <c r="F125" s="367"/>
      <c r="G125" s="367"/>
      <c r="H125" s="367"/>
      <c r="I125" s="367"/>
      <c r="J125" s="367"/>
      <c r="K125" s="367"/>
      <c r="L125" s="367"/>
      <c r="M125" s="367"/>
      <c r="N125" s="367"/>
      <c r="O125" s="367"/>
      <c r="P125" s="367"/>
      <c r="Q125" s="367"/>
      <c r="R125" s="367"/>
      <c r="S125" s="367"/>
      <c r="T125" s="367"/>
      <c r="U125" s="367"/>
      <c r="V125" s="367"/>
      <c r="W125" s="367"/>
      <c r="X125" s="367"/>
      <c r="Y125" s="367"/>
      <c r="Z125" s="333"/>
      <c r="AA125" s="333"/>
      <c r="AB125" s="333"/>
      <c r="AC125" s="333"/>
      <c r="AD125" s="333"/>
      <c r="AE125" s="333"/>
      <c r="AF125" s="333"/>
      <c r="AG125" s="368"/>
      <c r="AH125" s="333" t="s">
        <v>1143</v>
      </c>
      <c r="AI125" s="370"/>
      <c r="AJ125" s="333"/>
      <c r="AK125" s="333"/>
      <c r="AL125" s="333"/>
      <c r="AM125" s="333"/>
      <c r="AN125" s="333"/>
      <c r="AO125" s="333"/>
      <c r="AP125" s="369"/>
      <c r="AQ125" s="369"/>
      <c r="AR125" s="369"/>
      <c r="AS125" s="369"/>
      <c r="AT125" s="369"/>
      <c r="AU125" s="333"/>
      <c r="AV125" s="333"/>
      <c r="AW125" s="333"/>
      <c r="AX125" s="333"/>
      <c r="AY125" s="333"/>
      <c r="AZ125" s="333"/>
      <c r="BA125" s="333"/>
      <c r="BB125" s="333"/>
    </row>
    <row r="126" spans="1:54" s="313" customFormat="1">
      <c r="A126" s="333"/>
      <c r="B126" s="367" t="s">
        <v>1138</v>
      </c>
      <c r="C126" s="367"/>
      <c r="D126" s="367"/>
      <c r="E126" s="367"/>
      <c r="F126" s="367"/>
      <c r="G126" s="367"/>
      <c r="H126" s="367"/>
      <c r="I126" s="367"/>
      <c r="J126" s="367"/>
      <c r="K126" s="367"/>
      <c r="L126" s="367"/>
      <c r="M126" s="367"/>
      <c r="N126" s="367"/>
      <c r="O126" s="367"/>
      <c r="P126" s="367"/>
      <c r="Q126" s="367"/>
      <c r="R126" s="367"/>
      <c r="S126" s="367"/>
      <c r="T126" s="367"/>
      <c r="U126" s="367"/>
      <c r="V126" s="367"/>
      <c r="W126" s="367"/>
      <c r="X126" s="367"/>
      <c r="Y126" s="367"/>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row>
    <row r="127" spans="1:54" s="313" customFormat="1" ht="8.25" customHeight="1">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row>
    <row r="128" spans="1:54" s="27" customFormat="1">
      <c r="A128" s="371"/>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row>
    <row r="129" spans="1:58" ht="14.25" customHeight="1">
      <c r="A129" s="371"/>
      <c r="B129" s="371"/>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2"/>
      <c r="AH129" s="372"/>
      <c r="AI129" s="372"/>
      <c r="AJ129" s="372"/>
      <c r="AK129" s="371"/>
      <c r="AL129" s="371"/>
      <c r="AM129" s="371"/>
      <c r="AN129" s="371"/>
      <c r="AO129" s="371"/>
      <c r="AP129" s="371"/>
      <c r="AQ129" s="371"/>
      <c r="AR129" s="371"/>
      <c r="AS129" s="371"/>
      <c r="AT129" s="371"/>
      <c r="AU129" s="371"/>
      <c r="AV129" s="371"/>
      <c r="AW129" s="371"/>
      <c r="AX129" s="371"/>
      <c r="AY129" s="371"/>
      <c r="AZ129" s="371"/>
      <c r="BA129" s="371"/>
      <c r="BB129" s="371"/>
    </row>
    <row r="130" spans="1:58">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1:58">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1:58">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row>
    <row r="133" spans="1:58">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row>
    <row r="134" spans="1:58">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row>
    <row r="135" spans="1:58">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row>
    <row r="136" spans="1:58">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row>
    <row r="137" spans="1:58">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row>
    <row r="138" spans="1:58">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row>
    <row r="139" spans="1:58">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row>
    <row r="140" spans="1:58">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row>
    <row r="141" spans="1:58">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row>
  </sheetData>
  <sheetProtection algorithmName="SHA-512" hashValue="p7GELgX4K85ofvy0hDb0M++nm4GpUhwYK1zZJS3M1Bt+rXHWjWnA6ri9t02DUKS0pTYoZimUifMlQ4vBdEu9eg==" saltValue="NDGaKpbofRAapCbSExIP4w==" spinCount="100000" sheet="1" selectLockedCells="1"/>
  <mergeCells count="65">
    <mergeCell ref="O80:Y84"/>
    <mergeCell ref="AX54:AZ54"/>
    <mergeCell ref="AP106:AT106"/>
    <mergeCell ref="AJ54:AL54"/>
    <mergeCell ref="AJ55:AL55"/>
    <mergeCell ref="AT54:AV54"/>
    <mergeCell ref="AP61:AT61"/>
    <mergeCell ref="AM107:AZ107"/>
    <mergeCell ref="B90:N94"/>
    <mergeCell ref="O90:Y94"/>
    <mergeCell ref="B95:N99"/>
    <mergeCell ref="O95:Y99"/>
    <mergeCell ref="B100:N104"/>
    <mergeCell ref="O100:Y104"/>
    <mergeCell ref="B105:N111"/>
    <mergeCell ref="O105:Y111"/>
    <mergeCell ref="B2:BA5"/>
    <mergeCell ref="B7:BA8"/>
    <mergeCell ref="B12:N12"/>
    <mergeCell ref="O12:Y12"/>
    <mergeCell ref="AF12:BA12"/>
    <mergeCell ref="H10:AB10"/>
    <mergeCell ref="AC10:AI10"/>
    <mergeCell ref="AM10:AO10"/>
    <mergeCell ref="AS10:AV10"/>
    <mergeCell ref="B10:G10"/>
    <mergeCell ref="AX53:AZ53"/>
    <mergeCell ref="AT53:AV53"/>
    <mergeCell ref="B35:N39"/>
    <mergeCell ref="O35:Y39"/>
    <mergeCell ref="AS43:AV43"/>
    <mergeCell ref="B40:N44"/>
    <mergeCell ref="O40:Y44"/>
    <mergeCell ref="AS48:AV48"/>
    <mergeCell ref="B45:N49"/>
    <mergeCell ref="O45:Y49"/>
    <mergeCell ref="AS46:AV46"/>
    <mergeCell ref="AN52:AP52"/>
    <mergeCell ref="AX52:AZ52"/>
    <mergeCell ref="AJ53:AL53"/>
    <mergeCell ref="AT52:AV52"/>
    <mergeCell ref="AS41:AV41"/>
    <mergeCell ref="B60:N64"/>
    <mergeCell ref="O60:Y64"/>
    <mergeCell ref="AN54:AP54"/>
    <mergeCell ref="AN55:AP55"/>
    <mergeCell ref="B50:N59"/>
    <mergeCell ref="O50:Y59"/>
    <mergeCell ref="AN53:AP53"/>
    <mergeCell ref="AF13:AF34"/>
    <mergeCell ref="AJ52:AL52"/>
    <mergeCell ref="O115:Y120"/>
    <mergeCell ref="B115:N120"/>
    <mergeCell ref="B75:N79"/>
    <mergeCell ref="O75:Y79"/>
    <mergeCell ref="B85:N89"/>
    <mergeCell ref="O85:Y89"/>
    <mergeCell ref="B113:V113"/>
    <mergeCell ref="B13:N34"/>
    <mergeCell ref="B70:N74"/>
    <mergeCell ref="O70:Y74"/>
    <mergeCell ref="B65:N69"/>
    <mergeCell ref="O65:Y69"/>
    <mergeCell ref="O13:Y34"/>
    <mergeCell ref="B80:N84"/>
  </mergeCells>
  <phoneticPr fontId="3"/>
  <conditionalFormatting sqref="B60 O60 B75:Y79">
    <cfRule type="expression" dxfId="11" priority="19">
      <formula>$AQ$10="■"</formula>
    </cfRule>
  </conditionalFormatting>
  <conditionalFormatting sqref="B70 O70">
    <cfRule type="expression" dxfId="10" priority="20">
      <formula>$AQ$10="■"</formula>
    </cfRule>
  </conditionalFormatting>
  <conditionalFormatting sqref="B80:Y84 AF80:BA84">
    <cfRule type="expression" dxfId="9" priority="6">
      <formula>$AK$10="■"</formula>
    </cfRule>
  </conditionalFormatting>
  <conditionalFormatting sqref="AF60:BA64">
    <cfRule type="expression" dxfId="8" priority="8">
      <formula>$AQ$10="■"</formula>
    </cfRule>
  </conditionalFormatting>
  <conditionalFormatting sqref="AF70:BA79">
    <cfRule type="expression" dxfId="7" priority="7">
      <formula>$AQ$10="■"</formula>
    </cfRule>
  </conditionalFormatting>
  <conditionalFormatting sqref="AH25:AI25 AR25:AZ25 AR31:AZ32 AH26:AZ28">
    <cfRule type="expression" dxfId="6" priority="4">
      <formula>$AJ$10="来訪者用"</formula>
    </cfRule>
  </conditionalFormatting>
  <conditionalFormatting sqref="AH23:AQ24">
    <cfRule type="expression" dxfId="5" priority="3">
      <formula>$AJ$10="来訪者用"</formula>
    </cfRule>
  </conditionalFormatting>
  <conditionalFormatting sqref="AH29:BA30">
    <cfRule type="expression" dxfId="4" priority="2">
      <formula>$AJ$10="来訪者用"</formula>
    </cfRule>
  </conditionalFormatting>
  <dataValidations count="4">
    <dataValidation type="list" allowBlank="1" showInputMessage="1" showErrorMessage="1" sqref="AG98 AG103 AG36 AG51 AG61 AG110 AG41 AG46 AG76 AG86 AG91 AG96 AG101 AG106 AG121:AG122 AG71 AG68 AG66 AG83 AG81 AH14:AH15 AK10 AQ10 AG38 AG43 AG48 AG58 AG63 AG73 AG78 AG88 AG93 AH17 AH25:AH26 AH23 AH29 AH31 AH33 AH21 AG119 AG116" xr:uid="{00000000-0002-0000-0B00-000000000000}">
      <formula1>"□,■"</formula1>
    </dataValidation>
    <dataValidation allowBlank="1" showErrorMessage="1" sqref="H10" xr:uid="{00000000-0002-0000-0B00-000001000000}"/>
    <dataValidation imeMode="disabled" allowBlank="1" showInputMessage="1" showErrorMessage="1" sqref="AS41:AV41 AS46:AV46 AP61:AT61 AM107:AZ107 AS43:AV43 AS48:AV48 AP63:AT63 AR14:AW14 AR15:AY16 AZ15:BA15" xr:uid="{00000000-0002-0000-0B00-000002000000}"/>
    <dataValidation type="time" allowBlank="1" showInputMessage="1" showErrorMessage="1" sqref="AN52:AP55 AT52:AV54 AX52:AZ54 AJ52:AL55" xr:uid="{00000000-0002-0000-0B00-000003000000}">
      <formula1>0</formula1>
      <formula2>0.999305555555556</formula2>
    </dataValidation>
  </dataValidations>
  <printOptions horizontalCentered="1"/>
  <pageMargins left="0.23622047244094499" right="0.23622047244094499" top="0.74803149606299202" bottom="0.74803149606299202" header="0.31496062992126" footer="0.31496062992126"/>
  <pageSetup paperSize="9" scale="49" orientation="portrait" r:id="rId1"/>
  <headerFooter>
    <oddFooter>&amp;RNDA対象資料:29-0174-SYS001146(S)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BI44"/>
  <sheetViews>
    <sheetView showGridLines="0" view="pageBreakPreview" zoomScale="85" zoomScaleNormal="55" zoomScaleSheetLayoutView="85" workbookViewId="0">
      <selection activeCell="B19" sqref="B19:V19"/>
    </sheetView>
  </sheetViews>
  <sheetFormatPr defaultColWidth="2.44140625" defaultRowHeight="13.2"/>
  <cols>
    <col min="1" max="1" width="2.44140625" style="27"/>
    <col min="2" max="7" width="3.109375" style="27" customWidth="1"/>
    <col min="8" max="16384" width="2.44140625" style="27"/>
  </cols>
  <sheetData>
    <row r="1" spans="1:61" s="30" customFormat="1" ht="12.7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row>
    <row r="2" spans="1:61" s="30" customFormat="1" ht="12.75" customHeight="1">
      <c r="A2" s="88"/>
      <c r="B2" s="692" t="s">
        <v>1178</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row>
    <row r="3" spans="1:61" s="30" customFormat="1" ht="12.75" customHeight="1">
      <c r="A3" s="88"/>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row>
    <row r="4" spans="1:61" s="30" customFormat="1" ht="12.75" customHeight="1">
      <c r="A4" s="88"/>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row>
    <row r="5" spans="1:61" s="30" customFormat="1" ht="12.75" customHeight="1">
      <c r="A5" s="88"/>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row>
    <row r="6" spans="1:61" s="30" customFormat="1" ht="10.8">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31"/>
      <c r="AJ6" s="31"/>
      <c r="AK6" s="31"/>
      <c r="AL6" s="31"/>
      <c r="AM6" s="29"/>
      <c r="AN6" s="693"/>
      <c r="AO6" s="693"/>
      <c r="AP6" s="31"/>
      <c r="AQ6" s="31"/>
      <c r="AR6" s="31"/>
      <c r="AS6" s="31"/>
      <c r="AT6" s="31"/>
      <c r="AU6" s="31"/>
      <c r="AV6" s="31"/>
      <c r="AW6" s="89"/>
      <c r="BA6" s="106"/>
      <c r="BI6" s="280" t="str">
        <f>本紙!AY5</f>
        <v>Ver.1.7(2025.05.31～）</v>
      </c>
    </row>
    <row r="7" spans="1:61" s="30" customFormat="1" ht="10.8">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31"/>
      <c r="AJ7" s="31"/>
      <c r="AK7" s="31"/>
      <c r="AL7" s="31"/>
      <c r="AM7" s="29"/>
      <c r="AN7" s="31"/>
      <c r="AO7" s="31"/>
      <c r="AP7" s="31"/>
      <c r="AQ7" s="31"/>
      <c r="AR7" s="31"/>
      <c r="AS7" s="31"/>
      <c r="AT7" s="31"/>
      <c r="AU7" s="31"/>
      <c r="AV7" s="31"/>
      <c r="AW7" s="89"/>
      <c r="BA7" s="106"/>
    </row>
    <row r="8" spans="1:61" s="33" customFormat="1" ht="28.5" customHeight="1">
      <c r="A8" s="90"/>
      <c r="B8" s="570" t="s">
        <v>1187</v>
      </c>
      <c r="C8" s="694"/>
      <c r="D8" s="694"/>
      <c r="E8" s="694"/>
      <c r="F8" s="694"/>
      <c r="G8" s="694"/>
      <c r="H8" s="696" t="str">
        <f>IF(AND('別紙⑤-1'!$H$10&lt;&gt;"",OR('別紙⑤-1'!$AH$23="■",'別紙⑤-1'!$AH$26="■",'別紙⑤-1'!$AH$29="■")),'別紙⑤-1'!$H$10,"")</f>
        <v/>
      </c>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6"/>
      <c r="AZ8" s="696"/>
      <c r="BA8" s="696"/>
      <c r="BB8" s="696"/>
      <c r="BC8" s="696"/>
      <c r="BD8" s="696"/>
      <c r="BE8" s="696"/>
      <c r="BF8" s="696"/>
      <c r="BG8" s="696"/>
      <c r="BH8" s="696"/>
    </row>
    <row r="9" spans="1:61" s="33" customFormat="1" ht="14.4">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row>
    <row r="10" spans="1:61" s="93" customFormat="1" ht="57" customHeight="1">
      <c r="A10" s="91"/>
      <c r="B10" s="695" t="s">
        <v>607</v>
      </c>
      <c r="C10" s="695"/>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92"/>
      <c r="AE10" s="92"/>
      <c r="AF10" s="92"/>
      <c r="AG10" s="695" t="s">
        <v>608</v>
      </c>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row>
    <row r="11" spans="1:61" s="93" customFormat="1" ht="20.25" customHeight="1">
      <c r="A11" s="91"/>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92"/>
      <c r="AE11" s="92"/>
      <c r="AF11" s="92"/>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row>
    <row r="12" spans="1:61" ht="7.5" customHeight="1">
      <c r="A12" s="32"/>
      <c r="B12" s="94"/>
      <c r="C12" s="94"/>
      <c r="D12" s="94"/>
      <c r="E12" s="94"/>
      <c r="F12" s="94"/>
      <c r="G12" s="94"/>
      <c r="H12" s="94"/>
      <c r="I12" s="94"/>
      <c r="J12" s="95"/>
      <c r="K12" s="94"/>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7"/>
      <c r="BD12" s="97"/>
      <c r="BE12" s="97"/>
      <c r="BF12" s="97"/>
      <c r="BG12" s="97"/>
      <c r="BH12" s="97"/>
    </row>
    <row r="13" spans="1:61" ht="18" customHeight="1">
      <c r="A13" s="32"/>
      <c r="B13" s="684" t="s">
        <v>315</v>
      </c>
      <c r="C13" s="685"/>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6"/>
      <c r="AD13" s="96"/>
      <c r="AE13" s="96"/>
      <c r="AF13" s="96"/>
      <c r="AG13" s="684" t="s">
        <v>610</v>
      </c>
      <c r="AH13" s="685"/>
      <c r="AI13" s="685"/>
      <c r="AJ13" s="685"/>
      <c r="AK13" s="685"/>
      <c r="AL13" s="685"/>
      <c r="AM13" s="685"/>
      <c r="AN13" s="685"/>
      <c r="AO13" s="685"/>
      <c r="AP13" s="685"/>
      <c r="AQ13" s="685"/>
      <c r="AR13" s="685"/>
      <c r="AS13" s="685"/>
      <c r="AT13" s="685"/>
      <c r="AU13" s="685"/>
      <c r="AV13" s="685"/>
      <c r="AW13" s="685"/>
      <c r="AX13" s="685"/>
      <c r="AY13" s="685"/>
      <c r="AZ13" s="685"/>
      <c r="BA13" s="685"/>
      <c r="BB13" s="685"/>
      <c r="BC13" s="685"/>
      <c r="BD13" s="685"/>
      <c r="BE13" s="685"/>
      <c r="BF13" s="685"/>
      <c r="BG13" s="685"/>
      <c r="BH13" s="686"/>
    </row>
    <row r="14" spans="1:61" ht="15" customHeight="1">
      <c r="A14" s="26"/>
      <c r="B14" s="98"/>
      <c r="C14" s="94"/>
      <c r="D14" s="94"/>
      <c r="E14" s="94"/>
      <c r="F14" s="94"/>
      <c r="G14" s="94"/>
      <c r="H14" s="94"/>
      <c r="I14" s="94"/>
      <c r="J14" s="95"/>
      <c r="K14" s="94"/>
      <c r="L14" s="96"/>
      <c r="M14" s="96"/>
      <c r="N14" s="96"/>
      <c r="O14" s="96"/>
      <c r="P14" s="96"/>
      <c r="Q14" s="96"/>
      <c r="R14" s="96"/>
      <c r="S14" s="96"/>
      <c r="T14" s="96"/>
      <c r="U14" s="96"/>
      <c r="V14" s="99"/>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9"/>
      <c r="BB14" s="96"/>
      <c r="BC14" s="97"/>
      <c r="BD14" s="97"/>
      <c r="BE14" s="97"/>
      <c r="BF14" s="97"/>
      <c r="BG14" s="97"/>
      <c r="BH14" s="97"/>
    </row>
    <row r="15" spans="1:61" ht="15" customHeight="1">
      <c r="A15" s="26"/>
      <c r="B15" s="94"/>
      <c r="C15" s="94"/>
      <c r="D15" s="94"/>
      <c r="E15" s="94"/>
      <c r="F15" s="94"/>
      <c r="G15" s="94"/>
      <c r="H15" s="94"/>
      <c r="I15" s="94"/>
      <c r="J15" s="95"/>
      <c r="K15" s="94"/>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7"/>
      <c r="BD15" s="97"/>
      <c r="BE15" s="97"/>
      <c r="BF15" s="97"/>
      <c r="BG15" s="97"/>
      <c r="BH15" s="97"/>
    </row>
    <row r="16" spans="1:61" ht="15" customHeight="1">
      <c r="A16" s="26"/>
      <c r="B16" s="94"/>
      <c r="C16" s="94"/>
      <c r="D16" s="94"/>
      <c r="E16" s="94"/>
      <c r="F16" s="94"/>
      <c r="G16" s="94"/>
      <c r="H16" s="94"/>
      <c r="I16" s="94"/>
      <c r="J16" s="95"/>
      <c r="K16" s="94"/>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7"/>
      <c r="BD16" s="97"/>
      <c r="BE16" s="97"/>
      <c r="BF16" s="97"/>
      <c r="BG16" s="97"/>
      <c r="BH16" s="97"/>
    </row>
    <row r="17" spans="1:60" ht="25.05" customHeight="1">
      <c r="A17" s="26"/>
      <c r="B17" s="687" t="s">
        <v>316</v>
      </c>
      <c r="C17" s="688"/>
      <c r="D17" s="688"/>
      <c r="E17" s="688"/>
      <c r="F17" s="688"/>
      <c r="G17" s="688"/>
      <c r="H17" s="688"/>
      <c r="I17" s="688"/>
      <c r="J17" s="688"/>
      <c r="K17" s="688"/>
      <c r="L17" s="688"/>
      <c r="M17" s="688"/>
      <c r="N17" s="688"/>
      <c r="O17" s="688"/>
      <c r="P17" s="688"/>
      <c r="Q17" s="688"/>
      <c r="R17" s="688"/>
      <c r="S17" s="688"/>
      <c r="T17" s="688"/>
      <c r="U17" s="688"/>
      <c r="V17" s="688"/>
      <c r="W17" s="689" t="s">
        <v>317</v>
      </c>
      <c r="X17" s="688"/>
      <c r="Y17" s="688"/>
      <c r="Z17" s="688"/>
      <c r="AA17" s="688"/>
      <c r="AB17" s="688"/>
      <c r="AC17" s="690"/>
      <c r="AD17" s="97"/>
      <c r="AE17" s="97"/>
      <c r="AF17" s="97"/>
      <c r="AG17" s="687" t="s">
        <v>318</v>
      </c>
      <c r="AH17" s="688"/>
      <c r="AI17" s="688"/>
      <c r="AJ17" s="688"/>
      <c r="AK17" s="688"/>
      <c r="AL17" s="688"/>
      <c r="AM17" s="688"/>
      <c r="AN17" s="688"/>
      <c r="AO17" s="688"/>
      <c r="AP17" s="688"/>
      <c r="AQ17" s="688"/>
      <c r="AR17" s="688"/>
      <c r="AS17" s="688"/>
      <c r="AT17" s="689" t="s">
        <v>319</v>
      </c>
      <c r="AU17" s="688"/>
      <c r="AV17" s="688"/>
      <c r="AW17" s="688"/>
      <c r="AX17" s="688"/>
      <c r="AY17" s="688"/>
      <c r="AZ17" s="688"/>
      <c r="BA17" s="691"/>
      <c r="BB17" s="688" t="s">
        <v>609</v>
      </c>
      <c r="BC17" s="688"/>
      <c r="BD17" s="688"/>
      <c r="BE17" s="688"/>
      <c r="BF17" s="688"/>
      <c r="BG17" s="688"/>
      <c r="BH17" s="690"/>
    </row>
    <row r="18" spans="1:60" ht="25.05" customHeight="1">
      <c r="A18" s="26"/>
      <c r="B18" s="677" t="s">
        <v>320</v>
      </c>
      <c r="C18" s="678"/>
      <c r="D18" s="678"/>
      <c r="E18" s="678"/>
      <c r="F18" s="678"/>
      <c r="G18" s="678"/>
      <c r="H18" s="678"/>
      <c r="I18" s="678"/>
      <c r="J18" s="678"/>
      <c r="K18" s="678"/>
      <c r="L18" s="678"/>
      <c r="M18" s="678"/>
      <c r="N18" s="678"/>
      <c r="O18" s="678"/>
      <c r="P18" s="678"/>
      <c r="Q18" s="678"/>
      <c r="R18" s="678"/>
      <c r="S18" s="678"/>
      <c r="T18" s="678"/>
      <c r="U18" s="678"/>
      <c r="V18" s="678"/>
      <c r="W18" s="679" t="s">
        <v>321</v>
      </c>
      <c r="X18" s="680"/>
      <c r="Y18" s="680"/>
      <c r="Z18" s="680"/>
      <c r="AA18" s="680"/>
      <c r="AB18" s="680"/>
      <c r="AC18" s="681"/>
      <c r="AD18" s="97"/>
      <c r="AE18" s="97"/>
      <c r="AF18" s="97"/>
      <c r="AG18" s="677" t="s">
        <v>322</v>
      </c>
      <c r="AH18" s="678"/>
      <c r="AI18" s="678"/>
      <c r="AJ18" s="678"/>
      <c r="AK18" s="678"/>
      <c r="AL18" s="678"/>
      <c r="AM18" s="678"/>
      <c r="AN18" s="678"/>
      <c r="AO18" s="678"/>
      <c r="AP18" s="678"/>
      <c r="AQ18" s="678"/>
      <c r="AR18" s="678"/>
      <c r="AS18" s="678"/>
      <c r="AT18" s="682" t="s">
        <v>323</v>
      </c>
      <c r="AU18" s="678"/>
      <c r="AV18" s="678"/>
      <c r="AW18" s="678"/>
      <c r="AX18" s="678"/>
      <c r="AY18" s="678"/>
      <c r="AZ18" s="678"/>
      <c r="BA18" s="683"/>
      <c r="BB18" s="680" t="s">
        <v>324</v>
      </c>
      <c r="BC18" s="680"/>
      <c r="BD18" s="680"/>
      <c r="BE18" s="680"/>
      <c r="BF18" s="680"/>
      <c r="BG18" s="680"/>
      <c r="BH18" s="681"/>
    </row>
    <row r="19" spans="1:60" ht="25.05" customHeight="1">
      <c r="A19" s="26"/>
      <c r="B19" s="670"/>
      <c r="C19" s="671"/>
      <c r="D19" s="671"/>
      <c r="E19" s="671"/>
      <c r="F19" s="671"/>
      <c r="G19" s="671"/>
      <c r="H19" s="671"/>
      <c r="I19" s="671"/>
      <c r="J19" s="671"/>
      <c r="K19" s="671"/>
      <c r="L19" s="671"/>
      <c r="M19" s="671"/>
      <c r="N19" s="671"/>
      <c r="O19" s="671"/>
      <c r="P19" s="671"/>
      <c r="Q19" s="671"/>
      <c r="R19" s="671"/>
      <c r="S19" s="671"/>
      <c r="T19" s="671"/>
      <c r="U19" s="671"/>
      <c r="V19" s="671"/>
      <c r="W19" s="672" t="s">
        <v>325</v>
      </c>
      <c r="X19" s="673"/>
      <c r="Y19" s="673"/>
      <c r="Z19" s="673"/>
      <c r="AA19" s="673"/>
      <c r="AB19" s="673"/>
      <c r="AC19" s="674"/>
      <c r="AD19" s="100"/>
      <c r="AE19" s="97"/>
      <c r="AF19" s="97"/>
      <c r="AG19" s="670"/>
      <c r="AH19" s="671"/>
      <c r="AI19" s="671"/>
      <c r="AJ19" s="671"/>
      <c r="AK19" s="671"/>
      <c r="AL19" s="671"/>
      <c r="AM19" s="671"/>
      <c r="AN19" s="671"/>
      <c r="AO19" s="671"/>
      <c r="AP19" s="671"/>
      <c r="AQ19" s="671"/>
      <c r="AR19" s="671"/>
      <c r="AS19" s="671"/>
      <c r="AT19" s="675"/>
      <c r="AU19" s="671"/>
      <c r="AV19" s="671"/>
      <c r="AW19" s="671"/>
      <c r="AX19" s="671"/>
      <c r="AY19" s="671"/>
      <c r="AZ19" s="671"/>
      <c r="BA19" s="676"/>
      <c r="BB19" s="673" t="s">
        <v>325</v>
      </c>
      <c r="BC19" s="673"/>
      <c r="BD19" s="673"/>
      <c r="BE19" s="673"/>
      <c r="BF19" s="673"/>
      <c r="BG19" s="673"/>
      <c r="BH19" s="674"/>
    </row>
    <row r="20" spans="1:60" ht="25.05" customHeight="1">
      <c r="A20" s="26"/>
      <c r="B20" s="670"/>
      <c r="C20" s="671"/>
      <c r="D20" s="671"/>
      <c r="E20" s="671"/>
      <c r="F20" s="671"/>
      <c r="G20" s="671"/>
      <c r="H20" s="671"/>
      <c r="I20" s="671"/>
      <c r="J20" s="671"/>
      <c r="K20" s="671"/>
      <c r="L20" s="671"/>
      <c r="M20" s="671"/>
      <c r="N20" s="671"/>
      <c r="O20" s="671"/>
      <c r="P20" s="671"/>
      <c r="Q20" s="671"/>
      <c r="R20" s="671"/>
      <c r="S20" s="671"/>
      <c r="T20" s="671"/>
      <c r="U20" s="671"/>
      <c r="V20" s="671"/>
      <c r="W20" s="672" t="s">
        <v>325</v>
      </c>
      <c r="X20" s="673"/>
      <c r="Y20" s="673"/>
      <c r="Z20" s="673"/>
      <c r="AA20" s="673"/>
      <c r="AB20" s="673"/>
      <c r="AC20" s="674"/>
      <c r="AD20" s="100"/>
      <c r="AE20" s="97"/>
      <c r="AF20" s="97"/>
      <c r="AG20" s="670"/>
      <c r="AH20" s="671"/>
      <c r="AI20" s="671"/>
      <c r="AJ20" s="671"/>
      <c r="AK20" s="671"/>
      <c r="AL20" s="671"/>
      <c r="AM20" s="671"/>
      <c r="AN20" s="671"/>
      <c r="AO20" s="671"/>
      <c r="AP20" s="671"/>
      <c r="AQ20" s="671"/>
      <c r="AR20" s="671"/>
      <c r="AS20" s="671"/>
      <c r="AT20" s="675"/>
      <c r="AU20" s="671"/>
      <c r="AV20" s="671"/>
      <c r="AW20" s="671"/>
      <c r="AX20" s="671"/>
      <c r="AY20" s="671"/>
      <c r="AZ20" s="671"/>
      <c r="BA20" s="676"/>
      <c r="BB20" s="673" t="s">
        <v>325</v>
      </c>
      <c r="BC20" s="673"/>
      <c r="BD20" s="673"/>
      <c r="BE20" s="673"/>
      <c r="BF20" s="673"/>
      <c r="BG20" s="673"/>
      <c r="BH20" s="674"/>
    </row>
    <row r="21" spans="1:60" ht="25.05" customHeight="1">
      <c r="A21" s="26"/>
      <c r="B21" s="670"/>
      <c r="C21" s="671"/>
      <c r="D21" s="671"/>
      <c r="E21" s="671"/>
      <c r="F21" s="671"/>
      <c r="G21" s="671"/>
      <c r="H21" s="671"/>
      <c r="I21" s="671"/>
      <c r="J21" s="671"/>
      <c r="K21" s="671"/>
      <c r="L21" s="671"/>
      <c r="M21" s="671"/>
      <c r="N21" s="671"/>
      <c r="O21" s="671"/>
      <c r="P21" s="671"/>
      <c r="Q21" s="671"/>
      <c r="R21" s="671"/>
      <c r="S21" s="671"/>
      <c r="T21" s="671"/>
      <c r="U21" s="671"/>
      <c r="V21" s="671"/>
      <c r="W21" s="672" t="s">
        <v>325</v>
      </c>
      <c r="X21" s="673"/>
      <c r="Y21" s="673"/>
      <c r="Z21" s="673"/>
      <c r="AA21" s="673"/>
      <c r="AB21" s="673"/>
      <c r="AC21" s="674"/>
      <c r="AD21" s="100"/>
      <c r="AE21" s="97"/>
      <c r="AF21" s="97"/>
      <c r="AG21" s="670"/>
      <c r="AH21" s="671"/>
      <c r="AI21" s="671"/>
      <c r="AJ21" s="671"/>
      <c r="AK21" s="671"/>
      <c r="AL21" s="671"/>
      <c r="AM21" s="671"/>
      <c r="AN21" s="671"/>
      <c r="AO21" s="671"/>
      <c r="AP21" s="671"/>
      <c r="AQ21" s="671"/>
      <c r="AR21" s="671"/>
      <c r="AS21" s="671"/>
      <c r="AT21" s="675"/>
      <c r="AU21" s="671"/>
      <c r="AV21" s="671"/>
      <c r="AW21" s="671"/>
      <c r="AX21" s="671"/>
      <c r="AY21" s="671"/>
      <c r="AZ21" s="671"/>
      <c r="BA21" s="676"/>
      <c r="BB21" s="673" t="s">
        <v>325</v>
      </c>
      <c r="BC21" s="673"/>
      <c r="BD21" s="673"/>
      <c r="BE21" s="673"/>
      <c r="BF21" s="673"/>
      <c r="BG21" s="673"/>
      <c r="BH21" s="674"/>
    </row>
    <row r="22" spans="1:60" ht="25.05" customHeight="1">
      <c r="A22" s="26"/>
      <c r="B22" s="670"/>
      <c r="C22" s="671"/>
      <c r="D22" s="671"/>
      <c r="E22" s="671"/>
      <c r="F22" s="671"/>
      <c r="G22" s="671"/>
      <c r="H22" s="671"/>
      <c r="I22" s="671"/>
      <c r="J22" s="671"/>
      <c r="K22" s="671"/>
      <c r="L22" s="671"/>
      <c r="M22" s="671"/>
      <c r="N22" s="671"/>
      <c r="O22" s="671"/>
      <c r="P22" s="671"/>
      <c r="Q22" s="671"/>
      <c r="R22" s="671"/>
      <c r="S22" s="671"/>
      <c r="T22" s="671"/>
      <c r="U22" s="671"/>
      <c r="V22" s="671"/>
      <c r="W22" s="672" t="s">
        <v>325</v>
      </c>
      <c r="X22" s="673"/>
      <c r="Y22" s="673"/>
      <c r="Z22" s="673"/>
      <c r="AA22" s="673"/>
      <c r="AB22" s="673"/>
      <c r="AC22" s="674"/>
      <c r="AD22" s="100"/>
      <c r="AE22" s="97"/>
      <c r="AF22" s="97"/>
      <c r="AG22" s="670"/>
      <c r="AH22" s="671"/>
      <c r="AI22" s="671"/>
      <c r="AJ22" s="671"/>
      <c r="AK22" s="671"/>
      <c r="AL22" s="671"/>
      <c r="AM22" s="671"/>
      <c r="AN22" s="671"/>
      <c r="AO22" s="671"/>
      <c r="AP22" s="671"/>
      <c r="AQ22" s="671"/>
      <c r="AR22" s="671"/>
      <c r="AS22" s="671"/>
      <c r="AT22" s="675"/>
      <c r="AU22" s="671"/>
      <c r="AV22" s="671"/>
      <c r="AW22" s="671"/>
      <c r="AX22" s="671"/>
      <c r="AY22" s="671"/>
      <c r="AZ22" s="671"/>
      <c r="BA22" s="676"/>
      <c r="BB22" s="673" t="s">
        <v>325</v>
      </c>
      <c r="BC22" s="673"/>
      <c r="BD22" s="673"/>
      <c r="BE22" s="673"/>
      <c r="BF22" s="673"/>
      <c r="BG22" s="673"/>
      <c r="BH22" s="674"/>
    </row>
    <row r="23" spans="1:60" ht="25.05" customHeight="1">
      <c r="A23" s="26"/>
      <c r="B23" s="670"/>
      <c r="C23" s="671"/>
      <c r="D23" s="671"/>
      <c r="E23" s="671"/>
      <c r="F23" s="671"/>
      <c r="G23" s="671"/>
      <c r="H23" s="671"/>
      <c r="I23" s="671"/>
      <c r="J23" s="671"/>
      <c r="K23" s="671"/>
      <c r="L23" s="671"/>
      <c r="M23" s="671"/>
      <c r="N23" s="671"/>
      <c r="O23" s="671"/>
      <c r="P23" s="671"/>
      <c r="Q23" s="671"/>
      <c r="R23" s="671"/>
      <c r="S23" s="671"/>
      <c r="T23" s="671"/>
      <c r="U23" s="671"/>
      <c r="V23" s="671"/>
      <c r="W23" s="672" t="s">
        <v>325</v>
      </c>
      <c r="X23" s="673"/>
      <c r="Y23" s="673"/>
      <c r="Z23" s="673"/>
      <c r="AA23" s="673"/>
      <c r="AB23" s="673"/>
      <c r="AC23" s="674"/>
      <c r="AD23" s="100"/>
      <c r="AE23" s="97"/>
      <c r="AF23" s="97"/>
      <c r="AG23" s="670"/>
      <c r="AH23" s="671"/>
      <c r="AI23" s="671"/>
      <c r="AJ23" s="671"/>
      <c r="AK23" s="671"/>
      <c r="AL23" s="671"/>
      <c r="AM23" s="671"/>
      <c r="AN23" s="671"/>
      <c r="AO23" s="671"/>
      <c r="AP23" s="671"/>
      <c r="AQ23" s="671"/>
      <c r="AR23" s="671"/>
      <c r="AS23" s="671"/>
      <c r="AT23" s="675"/>
      <c r="AU23" s="671"/>
      <c r="AV23" s="671"/>
      <c r="AW23" s="671"/>
      <c r="AX23" s="671"/>
      <c r="AY23" s="671"/>
      <c r="AZ23" s="671"/>
      <c r="BA23" s="676"/>
      <c r="BB23" s="673" t="s">
        <v>325</v>
      </c>
      <c r="BC23" s="673"/>
      <c r="BD23" s="673"/>
      <c r="BE23" s="673"/>
      <c r="BF23" s="673"/>
      <c r="BG23" s="673"/>
      <c r="BH23" s="674"/>
    </row>
    <row r="24" spans="1:60" ht="25.05" customHeight="1">
      <c r="A24" s="26"/>
      <c r="B24" s="670"/>
      <c r="C24" s="671"/>
      <c r="D24" s="671"/>
      <c r="E24" s="671"/>
      <c r="F24" s="671"/>
      <c r="G24" s="671"/>
      <c r="H24" s="671"/>
      <c r="I24" s="671"/>
      <c r="J24" s="671"/>
      <c r="K24" s="671"/>
      <c r="L24" s="671"/>
      <c r="M24" s="671"/>
      <c r="N24" s="671"/>
      <c r="O24" s="671"/>
      <c r="P24" s="671"/>
      <c r="Q24" s="671"/>
      <c r="R24" s="671"/>
      <c r="S24" s="671"/>
      <c r="T24" s="671"/>
      <c r="U24" s="671"/>
      <c r="V24" s="671"/>
      <c r="W24" s="672" t="s">
        <v>325</v>
      </c>
      <c r="X24" s="673"/>
      <c r="Y24" s="673"/>
      <c r="Z24" s="673"/>
      <c r="AA24" s="673"/>
      <c r="AB24" s="673"/>
      <c r="AC24" s="674"/>
      <c r="AD24" s="100"/>
      <c r="AE24" s="97"/>
      <c r="AF24" s="97"/>
      <c r="AG24" s="670"/>
      <c r="AH24" s="671"/>
      <c r="AI24" s="671"/>
      <c r="AJ24" s="671"/>
      <c r="AK24" s="671"/>
      <c r="AL24" s="671"/>
      <c r="AM24" s="671"/>
      <c r="AN24" s="671"/>
      <c r="AO24" s="671"/>
      <c r="AP24" s="671"/>
      <c r="AQ24" s="671"/>
      <c r="AR24" s="671"/>
      <c r="AS24" s="671"/>
      <c r="AT24" s="675"/>
      <c r="AU24" s="671"/>
      <c r="AV24" s="671"/>
      <c r="AW24" s="671"/>
      <c r="AX24" s="671"/>
      <c r="AY24" s="671"/>
      <c r="AZ24" s="671"/>
      <c r="BA24" s="676"/>
      <c r="BB24" s="673" t="s">
        <v>325</v>
      </c>
      <c r="BC24" s="673"/>
      <c r="BD24" s="673"/>
      <c r="BE24" s="673"/>
      <c r="BF24" s="673"/>
      <c r="BG24" s="673"/>
      <c r="BH24" s="674"/>
    </row>
    <row r="25" spans="1:60" ht="25.05" customHeight="1">
      <c r="A25" s="26"/>
      <c r="B25" s="670"/>
      <c r="C25" s="671"/>
      <c r="D25" s="671"/>
      <c r="E25" s="671"/>
      <c r="F25" s="671"/>
      <c r="G25" s="671"/>
      <c r="H25" s="671"/>
      <c r="I25" s="671"/>
      <c r="J25" s="671"/>
      <c r="K25" s="671"/>
      <c r="L25" s="671"/>
      <c r="M25" s="671"/>
      <c r="N25" s="671"/>
      <c r="O25" s="671"/>
      <c r="P25" s="671"/>
      <c r="Q25" s="671"/>
      <c r="R25" s="671"/>
      <c r="S25" s="671"/>
      <c r="T25" s="671"/>
      <c r="U25" s="671"/>
      <c r="V25" s="671"/>
      <c r="W25" s="672" t="s">
        <v>325</v>
      </c>
      <c r="X25" s="673"/>
      <c r="Y25" s="673"/>
      <c r="Z25" s="673"/>
      <c r="AA25" s="673"/>
      <c r="AB25" s="673"/>
      <c r="AC25" s="674"/>
      <c r="AD25" s="100"/>
      <c r="AE25" s="97"/>
      <c r="AF25" s="97"/>
      <c r="AG25" s="670"/>
      <c r="AH25" s="671"/>
      <c r="AI25" s="671"/>
      <c r="AJ25" s="671"/>
      <c r="AK25" s="671"/>
      <c r="AL25" s="671"/>
      <c r="AM25" s="671"/>
      <c r="AN25" s="671"/>
      <c r="AO25" s="671"/>
      <c r="AP25" s="671"/>
      <c r="AQ25" s="671"/>
      <c r="AR25" s="671"/>
      <c r="AS25" s="671"/>
      <c r="AT25" s="675"/>
      <c r="AU25" s="671"/>
      <c r="AV25" s="671"/>
      <c r="AW25" s="671"/>
      <c r="AX25" s="671"/>
      <c r="AY25" s="671"/>
      <c r="AZ25" s="671"/>
      <c r="BA25" s="676"/>
      <c r="BB25" s="673" t="s">
        <v>325</v>
      </c>
      <c r="BC25" s="673"/>
      <c r="BD25" s="673"/>
      <c r="BE25" s="673"/>
      <c r="BF25" s="673"/>
      <c r="BG25" s="673"/>
      <c r="BH25" s="674"/>
    </row>
    <row r="26" spans="1:60" ht="25.05" customHeight="1">
      <c r="A26" s="26"/>
      <c r="B26" s="670"/>
      <c r="C26" s="671"/>
      <c r="D26" s="671"/>
      <c r="E26" s="671"/>
      <c r="F26" s="671"/>
      <c r="G26" s="671"/>
      <c r="H26" s="671"/>
      <c r="I26" s="671"/>
      <c r="J26" s="671"/>
      <c r="K26" s="671"/>
      <c r="L26" s="671"/>
      <c r="M26" s="671"/>
      <c r="N26" s="671"/>
      <c r="O26" s="671"/>
      <c r="P26" s="671"/>
      <c r="Q26" s="671"/>
      <c r="R26" s="671"/>
      <c r="S26" s="671"/>
      <c r="T26" s="671"/>
      <c r="U26" s="671"/>
      <c r="V26" s="671"/>
      <c r="W26" s="672" t="s">
        <v>325</v>
      </c>
      <c r="X26" s="673"/>
      <c r="Y26" s="673"/>
      <c r="Z26" s="673"/>
      <c r="AA26" s="673"/>
      <c r="AB26" s="673"/>
      <c r="AC26" s="674"/>
      <c r="AD26" s="100"/>
      <c r="AE26" s="97"/>
      <c r="AF26" s="97"/>
      <c r="AG26" s="670"/>
      <c r="AH26" s="671"/>
      <c r="AI26" s="671"/>
      <c r="AJ26" s="671"/>
      <c r="AK26" s="671"/>
      <c r="AL26" s="671"/>
      <c r="AM26" s="671"/>
      <c r="AN26" s="671"/>
      <c r="AO26" s="671"/>
      <c r="AP26" s="671"/>
      <c r="AQ26" s="671"/>
      <c r="AR26" s="671"/>
      <c r="AS26" s="671"/>
      <c r="AT26" s="675"/>
      <c r="AU26" s="671"/>
      <c r="AV26" s="671"/>
      <c r="AW26" s="671"/>
      <c r="AX26" s="671"/>
      <c r="AY26" s="671"/>
      <c r="AZ26" s="671"/>
      <c r="BA26" s="676"/>
      <c r="BB26" s="673" t="s">
        <v>325</v>
      </c>
      <c r="BC26" s="673"/>
      <c r="BD26" s="673"/>
      <c r="BE26" s="673"/>
      <c r="BF26" s="673"/>
      <c r="BG26" s="673"/>
      <c r="BH26" s="674"/>
    </row>
    <row r="27" spans="1:60" ht="25.05" customHeight="1">
      <c r="A27" s="26"/>
      <c r="B27" s="670"/>
      <c r="C27" s="671"/>
      <c r="D27" s="671"/>
      <c r="E27" s="671"/>
      <c r="F27" s="671"/>
      <c r="G27" s="671"/>
      <c r="H27" s="671"/>
      <c r="I27" s="671"/>
      <c r="J27" s="671"/>
      <c r="K27" s="671"/>
      <c r="L27" s="671"/>
      <c r="M27" s="671"/>
      <c r="N27" s="671"/>
      <c r="O27" s="671"/>
      <c r="P27" s="671"/>
      <c r="Q27" s="671"/>
      <c r="R27" s="671"/>
      <c r="S27" s="671"/>
      <c r="T27" s="671"/>
      <c r="U27" s="671"/>
      <c r="V27" s="671"/>
      <c r="W27" s="672" t="s">
        <v>325</v>
      </c>
      <c r="X27" s="673"/>
      <c r="Y27" s="673"/>
      <c r="Z27" s="673"/>
      <c r="AA27" s="673"/>
      <c r="AB27" s="673"/>
      <c r="AC27" s="674"/>
      <c r="AD27" s="100"/>
      <c r="AE27" s="97"/>
      <c r="AF27" s="97"/>
      <c r="AG27" s="670"/>
      <c r="AH27" s="671"/>
      <c r="AI27" s="671"/>
      <c r="AJ27" s="671"/>
      <c r="AK27" s="671"/>
      <c r="AL27" s="671"/>
      <c r="AM27" s="671"/>
      <c r="AN27" s="671"/>
      <c r="AO27" s="671"/>
      <c r="AP27" s="671"/>
      <c r="AQ27" s="671"/>
      <c r="AR27" s="671"/>
      <c r="AS27" s="671"/>
      <c r="AT27" s="675"/>
      <c r="AU27" s="671"/>
      <c r="AV27" s="671"/>
      <c r="AW27" s="671"/>
      <c r="AX27" s="671"/>
      <c r="AY27" s="671"/>
      <c r="AZ27" s="671"/>
      <c r="BA27" s="676"/>
      <c r="BB27" s="673" t="s">
        <v>325</v>
      </c>
      <c r="BC27" s="673"/>
      <c r="BD27" s="673"/>
      <c r="BE27" s="673"/>
      <c r="BF27" s="673"/>
      <c r="BG27" s="673"/>
      <c r="BH27" s="674"/>
    </row>
    <row r="28" spans="1:60" ht="25.05" customHeight="1">
      <c r="A28" s="26"/>
      <c r="B28" s="670"/>
      <c r="C28" s="671"/>
      <c r="D28" s="671"/>
      <c r="E28" s="671"/>
      <c r="F28" s="671"/>
      <c r="G28" s="671"/>
      <c r="H28" s="671"/>
      <c r="I28" s="671"/>
      <c r="J28" s="671"/>
      <c r="K28" s="671"/>
      <c r="L28" s="671"/>
      <c r="M28" s="671"/>
      <c r="N28" s="671"/>
      <c r="O28" s="671"/>
      <c r="P28" s="671"/>
      <c r="Q28" s="671"/>
      <c r="R28" s="671"/>
      <c r="S28" s="671"/>
      <c r="T28" s="671"/>
      <c r="U28" s="671"/>
      <c r="V28" s="671"/>
      <c r="W28" s="672" t="s">
        <v>325</v>
      </c>
      <c r="X28" s="673"/>
      <c r="Y28" s="673"/>
      <c r="Z28" s="673"/>
      <c r="AA28" s="673"/>
      <c r="AB28" s="673"/>
      <c r="AC28" s="674"/>
      <c r="AD28" s="100"/>
      <c r="AE28" s="97"/>
      <c r="AF28" s="97"/>
      <c r="AG28" s="670"/>
      <c r="AH28" s="671"/>
      <c r="AI28" s="671"/>
      <c r="AJ28" s="671"/>
      <c r="AK28" s="671"/>
      <c r="AL28" s="671"/>
      <c r="AM28" s="671"/>
      <c r="AN28" s="671"/>
      <c r="AO28" s="671"/>
      <c r="AP28" s="671"/>
      <c r="AQ28" s="671"/>
      <c r="AR28" s="671"/>
      <c r="AS28" s="671"/>
      <c r="AT28" s="675"/>
      <c r="AU28" s="671"/>
      <c r="AV28" s="671"/>
      <c r="AW28" s="671"/>
      <c r="AX28" s="671"/>
      <c r="AY28" s="671"/>
      <c r="AZ28" s="671"/>
      <c r="BA28" s="676"/>
      <c r="BB28" s="673" t="s">
        <v>325</v>
      </c>
      <c r="BC28" s="673"/>
      <c r="BD28" s="673"/>
      <c r="BE28" s="673"/>
      <c r="BF28" s="673"/>
      <c r="BG28" s="673"/>
      <c r="BH28" s="674"/>
    </row>
    <row r="29" spans="1:60" ht="25.05" customHeight="1">
      <c r="A29" s="26"/>
      <c r="B29" s="670"/>
      <c r="C29" s="671"/>
      <c r="D29" s="671"/>
      <c r="E29" s="671"/>
      <c r="F29" s="671"/>
      <c r="G29" s="671"/>
      <c r="H29" s="671"/>
      <c r="I29" s="671"/>
      <c r="J29" s="671"/>
      <c r="K29" s="671"/>
      <c r="L29" s="671"/>
      <c r="M29" s="671"/>
      <c r="N29" s="671"/>
      <c r="O29" s="671"/>
      <c r="P29" s="671"/>
      <c r="Q29" s="671"/>
      <c r="R29" s="671"/>
      <c r="S29" s="671"/>
      <c r="T29" s="671"/>
      <c r="U29" s="671"/>
      <c r="V29" s="671"/>
      <c r="W29" s="672" t="s">
        <v>325</v>
      </c>
      <c r="X29" s="673"/>
      <c r="Y29" s="673"/>
      <c r="Z29" s="673"/>
      <c r="AA29" s="673"/>
      <c r="AB29" s="673"/>
      <c r="AC29" s="674"/>
      <c r="AD29" s="100"/>
      <c r="AE29" s="97"/>
      <c r="AF29" s="97"/>
      <c r="AG29" s="670"/>
      <c r="AH29" s="671"/>
      <c r="AI29" s="671"/>
      <c r="AJ29" s="671"/>
      <c r="AK29" s="671"/>
      <c r="AL29" s="671"/>
      <c r="AM29" s="671"/>
      <c r="AN29" s="671"/>
      <c r="AO29" s="671"/>
      <c r="AP29" s="671"/>
      <c r="AQ29" s="671"/>
      <c r="AR29" s="671"/>
      <c r="AS29" s="671"/>
      <c r="AT29" s="675"/>
      <c r="AU29" s="671"/>
      <c r="AV29" s="671"/>
      <c r="AW29" s="671"/>
      <c r="AX29" s="671"/>
      <c r="AY29" s="671"/>
      <c r="AZ29" s="671"/>
      <c r="BA29" s="676"/>
      <c r="BB29" s="673" t="s">
        <v>325</v>
      </c>
      <c r="BC29" s="673"/>
      <c r="BD29" s="673"/>
      <c r="BE29" s="673"/>
      <c r="BF29" s="673"/>
      <c r="BG29" s="673"/>
      <c r="BH29" s="674"/>
    </row>
    <row r="30" spans="1:60" ht="25.05" customHeight="1">
      <c r="A30" s="26"/>
      <c r="B30" s="670"/>
      <c r="C30" s="671"/>
      <c r="D30" s="671"/>
      <c r="E30" s="671"/>
      <c r="F30" s="671"/>
      <c r="G30" s="671"/>
      <c r="H30" s="671"/>
      <c r="I30" s="671"/>
      <c r="J30" s="671"/>
      <c r="K30" s="671"/>
      <c r="L30" s="671"/>
      <c r="M30" s="671"/>
      <c r="N30" s="671"/>
      <c r="O30" s="671"/>
      <c r="P30" s="671"/>
      <c r="Q30" s="671"/>
      <c r="R30" s="671"/>
      <c r="S30" s="671"/>
      <c r="T30" s="671"/>
      <c r="U30" s="671"/>
      <c r="V30" s="671"/>
      <c r="W30" s="672" t="s">
        <v>325</v>
      </c>
      <c r="X30" s="673"/>
      <c r="Y30" s="673"/>
      <c r="Z30" s="673"/>
      <c r="AA30" s="673"/>
      <c r="AB30" s="673"/>
      <c r="AC30" s="674"/>
      <c r="AD30" s="100"/>
      <c r="AE30" s="97"/>
      <c r="AF30" s="97"/>
      <c r="AG30" s="670"/>
      <c r="AH30" s="671"/>
      <c r="AI30" s="671"/>
      <c r="AJ30" s="671"/>
      <c r="AK30" s="671"/>
      <c r="AL30" s="671"/>
      <c r="AM30" s="671"/>
      <c r="AN30" s="671"/>
      <c r="AO30" s="671"/>
      <c r="AP30" s="671"/>
      <c r="AQ30" s="671"/>
      <c r="AR30" s="671"/>
      <c r="AS30" s="671"/>
      <c r="AT30" s="675"/>
      <c r="AU30" s="671"/>
      <c r="AV30" s="671"/>
      <c r="AW30" s="671"/>
      <c r="AX30" s="671"/>
      <c r="AY30" s="671"/>
      <c r="AZ30" s="671"/>
      <c r="BA30" s="676"/>
      <c r="BB30" s="673" t="s">
        <v>325</v>
      </c>
      <c r="BC30" s="673"/>
      <c r="BD30" s="673"/>
      <c r="BE30" s="673"/>
      <c r="BF30" s="673"/>
      <c r="BG30" s="673"/>
      <c r="BH30" s="674"/>
    </row>
    <row r="31" spans="1:60" ht="25.05" customHeight="1">
      <c r="A31" s="26"/>
      <c r="B31" s="670"/>
      <c r="C31" s="671"/>
      <c r="D31" s="671"/>
      <c r="E31" s="671"/>
      <c r="F31" s="671"/>
      <c r="G31" s="671"/>
      <c r="H31" s="671"/>
      <c r="I31" s="671"/>
      <c r="J31" s="671"/>
      <c r="K31" s="671"/>
      <c r="L31" s="671"/>
      <c r="M31" s="671"/>
      <c r="N31" s="671"/>
      <c r="O31" s="671"/>
      <c r="P31" s="671"/>
      <c r="Q31" s="671"/>
      <c r="R31" s="671"/>
      <c r="S31" s="671"/>
      <c r="T31" s="671"/>
      <c r="U31" s="671"/>
      <c r="V31" s="671"/>
      <c r="W31" s="672" t="s">
        <v>325</v>
      </c>
      <c r="X31" s="673"/>
      <c r="Y31" s="673"/>
      <c r="Z31" s="673"/>
      <c r="AA31" s="673"/>
      <c r="AB31" s="673"/>
      <c r="AC31" s="674"/>
      <c r="AD31" s="100"/>
      <c r="AE31" s="97"/>
      <c r="AF31" s="97"/>
      <c r="AG31" s="670"/>
      <c r="AH31" s="671"/>
      <c r="AI31" s="671"/>
      <c r="AJ31" s="671"/>
      <c r="AK31" s="671"/>
      <c r="AL31" s="671"/>
      <c r="AM31" s="671"/>
      <c r="AN31" s="671"/>
      <c r="AO31" s="671"/>
      <c r="AP31" s="671"/>
      <c r="AQ31" s="671"/>
      <c r="AR31" s="671"/>
      <c r="AS31" s="671"/>
      <c r="AT31" s="675"/>
      <c r="AU31" s="671"/>
      <c r="AV31" s="671"/>
      <c r="AW31" s="671"/>
      <c r="AX31" s="671"/>
      <c r="AY31" s="671"/>
      <c r="AZ31" s="671"/>
      <c r="BA31" s="676"/>
      <c r="BB31" s="673" t="s">
        <v>325</v>
      </c>
      <c r="BC31" s="673"/>
      <c r="BD31" s="673"/>
      <c r="BE31" s="673"/>
      <c r="BF31" s="673"/>
      <c r="BG31" s="673"/>
      <c r="BH31" s="674"/>
    </row>
    <row r="32" spans="1:60" ht="25.05" customHeight="1">
      <c r="A32" s="26"/>
      <c r="B32" s="670"/>
      <c r="C32" s="671"/>
      <c r="D32" s="671"/>
      <c r="E32" s="671"/>
      <c r="F32" s="671"/>
      <c r="G32" s="671"/>
      <c r="H32" s="671"/>
      <c r="I32" s="671"/>
      <c r="J32" s="671"/>
      <c r="K32" s="671"/>
      <c r="L32" s="671"/>
      <c r="M32" s="671"/>
      <c r="N32" s="671"/>
      <c r="O32" s="671"/>
      <c r="P32" s="671"/>
      <c r="Q32" s="671"/>
      <c r="R32" s="671"/>
      <c r="S32" s="671"/>
      <c r="T32" s="671"/>
      <c r="U32" s="671"/>
      <c r="V32" s="671"/>
      <c r="W32" s="672" t="s">
        <v>325</v>
      </c>
      <c r="X32" s="673"/>
      <c r="Y32" s="673"/>
      <c r="Z32" s="673"/>
      <c r="AA32" s="673"/>
      <c r="AB32" s="673"/>
      <c r="AC32" s="674"/>
      <c r="AD32" s="100"/>
      <c r="AE32" s="97"/>
      <c r="AF32" s="97"/>
      <c r="AG32" s="670"/>
      <c r="AH32" s="671"/>
      <c r="AI32" s="671"/>
      <c r="AJ32" s="671"/>
      <c r="AK32" s="671"/>
      <c r="AL32" s="671"/>
      <c r="AM32" s="671"/>
      <c r="AN32" s="671"/>
      <c r="AO32" s="671"/>
      <c r="AP32" s="671"/>
      <c r="AQ32" s="671"/>
      <c r="AR32" s="671"/>
      <c r="AS32" s="671"/>
      <c r="AT32" s="675"/>
      <c r="AU32" s="671"/>
      <c r="AV32" s="671"/>
      <c r="AW32" s="671"/>
      <c r="AX32" s="671"/>
      <c r="AY32" s="671"/>
      <c r="AZ32" s="671"/>
      <c r="BA32" s="676"/>
      <c r="BB32" s="673" t="s">
        <v>325</v>
      </c>
      <c r="BC32" s="673"/>
      <c r="BD32" s="673"/>
      <c r="BE32" s="673"/>
      <c r="BF32" s="673"/>
      <c r="BG32" s="673"/>
      <c r="BH32" s="674"/>
    </row>
    <row r="33" spans="1:60" ht="25.05" customHeight="1">
      <c r="A33" s="26"/>
      <c r="B33" s="670"/>
      <c r="C33" s="671"/>
      <c r="D33" s="671"/>
      <c r="E33" s="671"/>
      <c r="F33" s="671"/>
      <c r="G33" s="671"/>
      <c r="H33" s="671"/>
      <c r="I33" s="671"/>
      <c r="J33" s="671"/>
      <c r="K33" s="671"/>
      <c r="L33" s="671"/>
      <c r="M33" s="671"/>
      <c r="N33" s="671"/>
      <c r="O33" s="671"/>
      <c r="P33" s="671"/>
      <c r="Q33" s="671"/>
      <c r="R33" s="671"/>
      <c r="S33" s="671"/>
      <c r="T33" s="671"/>
      <c r="U33" s="671"/>
      <c r="V33" s="671"/>
      <c r="W33" s="672" t="s">
        <v>325</v>
      </c>
      <c r="X33" s="673"/>
      <c r="Y33" s="673"/>
      <c r="Z33" s="673"/>
      <c r="AA33" s="673"/>
      <c r="AB33" s="673"/>
      <c r="AC33" s="674"/>
      <c r="AD33" s="100"/>
      <c r="AE33" s="97"/>
      <c r="AF33" s="97"/>
      <c r="AG33" s="670"/>
      <c r="AH33" s="671"/>
      <c r="AI33" s="671"/>
      <c r="AJ33" s="671"/>
      <c r="AK33" s="671"/>
      <c r="AL33" s="671"/>
      <c r="AM33" s="671"/>
      <c r="AN33" s="671"/>
      <c r="AO33" s="671"/>
      <c r="AP33" s="671"/>
      <c r="AQ33" s="671"/>
      <c r="AR33" s="671"/>
      <c r="AS33" s="671"/>
      <c r="AT33" s="675"/>
      <c r="AU33" s="671"/>
      <c r="AV33" s="671"/>
      <c r="AW33" s="671"/>
      <c r="AX33" s="671"/>
      <c r="AY33" s="671"/>
      <c r="AZ33" s="671"/>
      <c r="BA33" s="676"/>
      <c r="BB33" s="673" t="s">
        <v>325</v>
      </c>
      <c r="BC33" s="673"/>
      <c r="BD33" s="673"/>
      <c r="BE33" s="673"/>
      <c r="BF33" s="673"/>
      <c r="BG33" s="673"/>
      <c r="BH33" s="674"/>
    </row>
    <row r="34" spans="1:60" ht="25.05" customHeight="1">
      <c r="A34" s="26"/>
      <c r="B34" s="670"/>
      <c r="C34" s="671"/>
      <c r="D34" s="671"/>
      <c r="E34" s="671"/>
      <c r="F34" s="671"/>
      <c r="G34" s="671"/>
      <c r="H34" s="671"/>
      <c r="I34" s="671"/>
      <c r="J34" s="671"/>
      <c r="K34" s="671"/>
      <c r="L34" s="671"/>
      <c r="M34" s="671"/>
      <c r="N34" s="671"/>
      <c r="O34" s="671"/>
      <c r="P34" s="671"/>
      <c r="Q34" s="671"/>
      <c r="R34" s="671"/>
      <c r="S34" s="671"/>
      <c r="T34" s="671"/>
      <c r="U34" s="671"/>
      <c r="V34" s="671"/>
      <c r="W34" s="672" t="s">
        <v>325</v>
      </c>
      <c r="X34" s="673"/>
      <c r="Y34" s="673"/>
      <c r="Z34" s="673"/>
      <c r="AA34" s="673"/>
      <c r="AB34" s="673"/>
      <c r="AC34" s="674"/>
      <c r="AD34" s="100"/>
      <c r="AE34" s="97"/>
      <c r="AF34" s="97"/>
      <c r="AG34" s="670"/>
      <c r="AH34" s="671"/>
      <c r="AI34" s="671"/>
      <c r="AJ34" s="671"/>
      <c r="AK34" s="671"/>
      <c r="AL34" s="671"/>
      <c r="AM34" s="671"/>
      <c r="AN34" s="671"/>
      <c r="AO34" s="671"/>
      <c r="AP34" s="671"/>
      <c r="AQ34" s="671"/>
      <c r="AR34" s="671"/>
      <c r="AS34" s="671"/>
      <c r="AT34" s="675"/>
      <c r="AU34" s="671"/>
      <c r="AV34" s="671"/>
      <c r="AW34" s="671"/>
      <c r="AX34" s="671"/>
      <c r="AY34" s="671"/>
      <c r="AZ34" s="671"/>
      <c r="BA34" s="676"/>
      <c r="BB34" s="673" t="s">
        <v>325</v>
      </c>
      <c r="BC34" s="673"/>
      <c r="BD34" s="673"/>
      <c r="BE34" s="673"/>
      <c r="BF34" s="673"/>
      <c r="BG34" s="673"/>
      <c r="BH34" s="674"/>
    </row>
    <row r="35" spans="1:60" ht="25.05" customHeight="1">
      <c r="A35" s="26"/>
      <c r="B35" s="670"/>
      <c r="C35" s="671"/>
      <c r="D35" s="671"/>
      <c r="E35" s="671"/>
      <c r="F35" s="671"/>
      <c r="G35" s="671"/>
      <c r="H35" s="671"/>
      <c r="I35" s="671"/>
      <c r="J35" s="671"/>
      <c r="K35" s="671"/>
      <c r="L35" s="671"/>
      <c r="M35" s="671"/>
      <c r="N35" s="671"/>
      <c r="O35" s="671"/>
      <c r="P35" s="671"/>
      <c r="Q35" s="671"/>
      <c r="R35" s="671"/>
      <c r="S35" s="671"/>
      <c r="T35" s="671"/>
      <c r="U35" s="671"/>
      <c r="V35" s="671"/>
      <c r="W35" s="672" t="s">
        <v>325</v>
      </c>
      <c r="X35" s="673"/>
      <c r="Y35" s="673"/>
      <c r="Z35" s="673"/>
      <c r="AA35" s="673"/>
      <c r="AB35" s="673"/>
      <c r="AC35" s="674"/>
      <c r="AD35" s="100"/>
      <c r="AE35" s="97"/>
      <c r="AF35" s="97"/>
      <c r="AG35" s="670"/>
      <c r="AH35" s="671"/>
      <c r="AI35" s="671"/>
      <c r="AJ35" s="671"/>
      <c r="AK35" s="671"/>
      <c r="AL35" s="671"/>
      <c r="AM35" s="671"/>
      <c r="AN35" s="671"/>
      <c r="AO35" s="671"/>
      <c r="AP35" s="671"/>
      <c r="AQ35" s="671"/>
      <c r="AR35" s="671"/>
      <c r="AS35" s="671"/>
      <c r="AT35" s="675"/>
      <c r="AU35" s="671"/>
      <c r="AV35" s="671"/>
      <c r="AW35" s="671"/>
      <c r="AX35" s="671"/>
      <c r="AY35" s="671"/>
      <c r="AZ35" s="671"/>
      <c r="BA35" s="676"/>
      <c r="BB35" s="673" t="s">
        <v>325</v>
      </c>
      <c r="BC35" s="673"/>
      <c r="BD35" s="673"/>
      <c r="BE35" s="673"/>
      <c r="BF35" s="673"/>
      <c r="BG35" s="673"/>
      <c r="BH35" s="674"/>
    </row>
    <row r="36" spans="1:60" ht="25.05" customHeight="1">
      <c r="A36" s="26"/>
      <c r="B36" s="670"/>
      <c r="C36" s="671"/>
      <c r="D36" s="671"/>
      <c r="E36" s="671"/>
      <c r="F36" s="671"/>
      <c r="G36" s="671"/>
      <c r="H36" s="671"/>
      <c r="I36" s="671"/>
      <c r="J36" s="671"/>
      <c r="K36" s="671"/>
      <c r="L36" s="671"/>
      <c r="M36" s="671"/>
      <c r="N36" s="671"/>
      <c r="O36" s="671"/>
      <c r="P36" s="671"/>
      <c r="Q36" s="671"/>
      <c r="R36" s="671"/>
      <c r="S36" s="671"/>
      <c r="T36" s="671"/>
      <c r="U36" s="671"/>
      <c r="V36" s="671"/>
      <c r="W36" s="672" t="s">
        <v>325</v>
      </c>
      <c r="X36" s="673"/>
      <c r="Y36" s="673"/>
      <c r="Z36" s="673"/>
      <c r="AA36" s="673"/>
      <c r="AB36" s="673"/>
      <c r="AC36" s="674"/>
      <c r="AD36" s="100"/>
      <c r="AE36" s="97"/>
      <c r="AF36" s="97"/>
      <c r="AG36" s="670"/>
      <c r="AH36" s="671"/>
      <c r="AI36" s="671"/>
      <c r="AJ36" s="671"/>
      <c r="AK36" s="671"/>
      <c r="AL36" s="671"/>
      <c r="AM36" s="671"/>
      <c r="AN36" s="671"/>
      <c r="AO36" s="671"/>
      <c r="AP36" s="671"/>
      <c r="AQ36" s="671"/>
      <c r="AR36" s="671"/>
      <c r="AS36" s="671"/>
      <c r="AT36" s="675"/>
      <c r="AU36" s="671"/>
      <c r="AV36" s="671"/>
      <c r="AW36" s="671"/>
      <c r="AX36" s="671"/>
      <c r="AY36" s="671"/>
      <c r="AZ36" s="671"/>
      <c r="BA36" s="676"/>
      <c r="BB36" s="673" t="s">
        <v>325</v>
      </c>
      <c r="BC36" s="673"/>
      <c r="BD36" s="673"/>
      <c r="BE36" s="673"/>
      <c r="BF36" s="673"/>
      <c r="BG36" s="673"/>
      <c r="BH36" s="674"/>
    </row>
    <row r="37" spans="1:60" ht="25.05" customHeight="1">
      <c r="A37" s="26"/>
      <c r="B37" s="670"/>
      <c r="C37" s="671"/>
      <c r="D37" s="671"/>
      <c r="E37" s="671"/>
      <c r="F37" s="671"/>
      <c r="G37" s="671"/>
      <c r="H37" s="671"/>
      <c r="I37" s="671"/>
      <c r="J37" s="671"/>
      <c r="K37" s="671"/>
      <c r="L37" s="671"/>
      <c r="M37" s="671"/>
      <c r="N37" s="671"/>
      <c r="O37" s="671"/>
      <c r="P37" s="671"/>
      <c r="Q37" s="671"/>
      <c r="R37" s="671"/>
      <c r="S37" s="671"/>
      <c r="T37" s="671"/>
      <c r="U37" s="671"/>
      <c r="V37" s="671"/>
      <c r="W37" s="672" t="s">
        <v>325</v>
      </c>
      <c r="X37" s="673"/>
      <c r="Y37" s="673"/>
      <c r="Z37" s="673"/>
      <c r="AA37" s="673"/>
      <c r="AB37" s="673"/>
      <c r="AC37" s="674"/>
      <c r="AD37" s="100"/>
      <c r="AE37" s="97"/>
      <c r="AF37" s="97"/>
      <c r="AG37" s="670"/>
      <c r="AH37" s="671"/>
      <c r="AI37" s="671"/>
      <c r="AJ37" s="671"/>
      <c r="AK37" s="671"/>
      <c r="AL37" s="671"/>
      <c r="AM37" s="671"/>
      <c r="AN37" s="671"/>
      <c r="AO37" s="671"/>
      <c r="AP37" s="671"/>
      <c r="AQ37" s="671"/>
      <c r="AR37" s="671"/>
      <c r="AS37" s="671"/>
      <c r="AT37" s="675"/>
      <c r="AU37" s="671"/>
      <c r="AV37" s="671"/>
      <c r="AW37" s="671"/>
      <c r="AX37" s="671"/>
      <c r="AY37" s="671"/>
      <c r="AZ37" s="671"/>
      <c r="BA37" s="676"/>
      <c r="BB37" s="673" t="s">
        <v>325</v>
      </c>
      <c r="BC37" s="673"/>
      <c r="BD37" s="673"/>
      <c r="BE37" s="673"/>
      <c r="BF37" s="673"/>
      <c r="BG37" s="673"/>
      <c r="BH37" s="674"/>
    </row>
    <row r="38" spans="1:60" ht="25.05" customHeight="1">
      <c r="A38" s="26"/>
      <c r="B38" s="670"/>
      <c r="C38" s="671"/>
      <c r="D38" s="671"/>
      <c r="E38" s="671"/>
      <c r="F38" s="671"/>
      <c r="G38" s="671"/>
      <c r="H38" s="671"/>
      <c r="I38" s="671"/>
      <c r="J38" s="671"/>
      <c r="K38" s="671"/>
      <c r="L38" s="671"/>
      <c r="M38" s="671"/>
      <c r="N38" s="671"/>
      <c r="O38" s="671"/>
      <c r="P38" s="671"/>
      <c r="Q38" s="671"/>
      <c r="R38" s="671"/>
      <c r="S38" s="671"/>
      <c r="T38" s="671"/>
      <c r="U38" s="671"/>
      <c r="V38" s="671"/>
      <c r="W38" s="672" t="s">
        <v>325</v>
      </c>
      <c r="X38" s="673"/>
      <c r="Y38" s="673"/>
      <c r="Z38" s="673"/>
      <c r="AA38" s="673"/>
      <c r="AB38" s="673"/>
      <c r="AC38" s="674"/>
      <c r="AD38" s="100"/>
      <c r="AE38" s="97"/>
      <c r="AF38" s="97"/>
      <c r="AG38" s="670"/>
      <c r="AH38" s="671"/>
      <c r="AI38" s="671"/>
      <c r="AJ38" s="671"/>
      <c r="AK38" s="671"/>
      <c r="AL38" s="671"/>
      <c r="AM38" s="671"/>
      <c r="AN38" s="671"/>
      <c r="AO38" s="671"/>
      <c r="AP38" s="671"/>
      <c r="AQ38" s="671"/>
      <c r="AR38" s="671"/>
      <c r="AS38" s="671"/>
      <c r="AT38" s="675"/>
      <c r="AU38" s="671"/>
      <c r="AV38" s="671"/>
      <c r="AW38" s="671"/>
      <c r="AX38" s="671"/>
      <c r="AY38" s="671"/>
      <c r="AZ38" s="671"/>
      <c r="BA38" s="676"/>
      <c r="BB38" s="673" t="s">
        <v>325</v>
      </c>
      <c r="BC38" s="673"/>
      <c r="BD38" s="673"/>
      <c r="BE38" s="673"/>
      <c r="BF38" s="673"/>
      <c r="BG38" s="673"/>
      <c r="BH38" s="674"/>
    </row>
    <row r="39" spans="1:60" ht="25.05" customHeight="1">
      <c r="A39" s="26"/>
      <c r="B39" s="670"/>
      <c r="C39" s="671"/>
      <c r="D39" s="671"/>
      <c r="E39" s="671"/>
      <c r="F39" s="671"/>
      <c r="G39" s="671"/>
      <c r="H39" s="671"/>
      <c r="I39" s="671"/>
      <c r="J39" s="671"/>
      <c r="K39" s="671"/>
      <c r="L39" s="671"/>
      <c r="M39" s="671"/>
      <c r="N39" s="671"/>
      <c r="O39" s="671"/>
      <c r="P39" s="671"/>
      <c r="Q39" s="671"/>
      <c r="R39" s="671"/>
      <c r="S39" s="671"/>
      <c r="T39" s="671"/>
      <c r="U39" s="671"/>
      <c r="V39" s="671"/>
      <c r="W39" s="672" t="s">
        <v>325</v>
      </c>
      <c r="X39" s="673"/>
      <c r="Y39" s="673"/>
      <c r="Z39" s="673"/>
      <c r="AA39" s="673"/>
      <c r="AB39" s="673"/>
      <c r="AC39" s="674"/>
      <c r="AD39" s="100"/>
      <c r="AE39" s="97"/>
      <c r="AF39" s="97"/>
      <c r="AG39" s="670"/>
      <c r="AH39" s="671"/>
      <c r="AI39" s="671"/>
      <c r="AJ39" s="671"/>
      <c r="AK39" s="671"/>
      <c r="AL39" s="671"/>
      <c r="AM39" s="671"/>
      <c r="AN39" s="671"/>
      <c r="AO39" s="671"/>
      <c r="AP39" s="671"/>
      <c r="AQ39" s="671"/>
      <c r="AR39" s="671"/>
      <c r="AS39" s="671"/>
      <c r="AT39" s="675"/>
      <c r="AU39" s="671"/>
      <c r="AV39" s="671"/>
      <c r="AW39" s="671"/>
      <c r="AX39" s="671"/>
      <c r="AY39" s="671"/>
      <c r="AZ39" s="671"/>
      <c r="BA39" s="676"/>
      <c r="BB39" s="673" t="s">
        <v>325</v>
      </c>
      <c r="BC39" s="673"/>
      <c r="BD39" s="673"/>
      <c r="BE39" s="673"/>
      <c r="BF39" s="673"/>
      <c r="BG39" s="673"/>
      <c r="BH39" s="674"/>
    </row>
    <row r="40" spans="1:60" ht="25.05" customHeight="1">
      <c r="B40" s="670"/>
      <c r="C40" s="671"/>
      <c r="D40" s="671"/>
      <c r="E40" s="671"/>
      <c r="F40" s="671"/>
      <c r="G40" s="671"/>
      <c r="H40" s="671"/>
      <c r="I40" s="671"/>
      <c r="J40" s="671"/>
      <c r="K40" s="671"/>
      <c r="L40" s="671"/>
      <c r="M40" s="671"/>
      <c r="N40" s="671"/>
      <c r="O40" s="671"/>
      <c r="P40" s="671"/>
      <c r="Q40" s="671"/>
      <c r="R40" s="671"/>
      <c r="S40" s="671"/>
      <c r="T40" s="671"/>
      <c r="U40" s="671"/>
      <c r="V40" s="671"/>
      <c r="W40" s="672" t="s">
        <v>325</v>
      </c>
      <c r="X40" s="673"/>
      <c r="Y40" s="673"/>
      <c r="Z40" s="673"/>
      <c r="AA40" s="673"/>
      <c r="AB40" s="673"/>
      <c r="AC40" s="674"/>
      <c r="AD40" s="100"/>
      <c r="AE40" s="97"/>
      <c r="AF40" s="97"/>
      <c r="AG40" s="670"/>
      <c r="AH40" s="671"/>
      <c r="AI40" s="671"/>
      <c r="AJ40" s="671"/>
      <c r="AK40" s="671"/>
      <c r="AL40" s="671"/>
      <c r="AM40" s="671"/>
      <c r="AN40" s="671"/>
      <c r="AO40" s="671"/>
      <c r="AP40" s="671"/>
      <c r="AQ40" s="671"/>
      <c r="AR40" s="671"/>
      <c r="AS40" s="671"/>
      <c r="AT40" s="675"/>
      <c r="AU40" s="671"/>
      <c r="AV40" s="671"/>
      <c r="AW40" s="671"/>
      <c r="AX40" s="671"/>
      <c r="AY40" s="671"/>
      <c r="AZ40" s="671"/>
      <c r="BA40" s="676"/>
      <c r="BB40" s="673" t="s">
        <v>325</v>
      </c>
      <c r="BC40" s="673"/>
      <c r="BD40" s="673"/>
      <c r="BE40" s="673"/>
      <c r="BF40" s="673"/>
      <c r="BG40" s="673"/>
      <c r="BH40" s="674"/>
    </row>
    <row r="41" spans="1:60" ht="25.05" customHeight="1">
      <c r="B41" s="670"/>
      <c r="C41" s="671"/>
      <c r="D41" s="671"/>
      <c r="E41" s="671"/>
      <c r="F41" s="671"/>
      <c r="G41" s="671"/>
      <c r="H41" s="671"/>
      <c r="I41" s="671"/>
      <c r="J41" s="671"/>
      <c r="K41" s="671"/>
      <c r="L41" s="671"/>
      <c r="M41" s="671"/>
      <c r="N41" s="671"/>
      <c r="O41" s="671"/>
      <c r="P41" s="671"/>
      <c r="Q41" s="671"/>
      <c r="R41" s="671"/>
      <c r="S41" s="671"/>
      <c r="T41" s="671"/>
      <c r="U41" s="671"/>
      <c r="V41" s="671"/>
      <c r="W41" s="672" t="s">
        <v>325</v>
      </c>
      <c r="X41" s="673"/>
      <c r="Y41" s="673"/>
      <c r="Z41" s="673"/>
      <c r="AA41" s="673"/>
      <c r="AB41" s="673"/>
      <c r="AC41" s="674"/>
      <c r="AD41" s="100"/>
      <c r="AE41" s="97"/>
      <c r="AF41" s="97"/>
      <c r="AG41" s="670" t="s">
        <v>326</v>
      </c>
      <c r="AH41" s="671"/>
      <c r="AI41" s="671"/>
      <c r="AJ41" s="671"/>
      <c r="AK41" s="671"/>
      <c r="AL41" s="671"/>
      <c r="AM41" s="671"/>
      <c r="AN41" s="671"/>
      <c r="AO41" s="671"/>
      <c r="AP41" s="671"/>
      <c r="AQ41" s="671"/>
      <c r="AR41" s="671"/>
      <c r="AS41" s="671"/>
      <c r="AT41" s="675"/>
      <c r="AU41" s="671"/>
      <c r="AV41" s="671"/>
      <c r="AW41" s="671"/>
      <c r="AX41" s="671"/>
      <c r="AY41" s="671"/>
      <c r="AZ41" s="671"/>
      <c r="BA41" s="676"/>
      <c r="BB41" s="673" t="s">
        <v>325</v>
      </c>
      <c r="BC41" s="673"/>
      <c r="BD41" s="673"/>
      <c r="BE41" s="673"/>
      <c r="BF41" s="673"/>
      <c r="BG41" s="673"/>
      <c r="BH41" s="674"/>
    </row>
    <row r="42" spans="1:60" ht="13.5" customHeight="1">
      <c r="AG42" s="668" t="s">
        <v>1123</v>
      </c>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row>
    <row r="43" spans="1:60">
      <c r="AG43" s="669"/>
      <c r="AH43" s="669"/>
      <c r="AI43" s="669"/>
      <c r="AJ43" s="669"/>
      <c r="AK43" s="669"/>
      <c r="AL43" s="669"/>
      <c r="AM43" s="669"/>
      <c r="AN43" s="669"/>
      <c r="AO43" s="669"/>
      <c r="AP43" s="669"/>
      <c r="AQ43" s="669"/>
      <c r="AR43" s="669"/>
      <c r="AS43" s="669"/>
      <c r="AT43" s="669"/>
      <c r="AU43" s="669"/>
      <c r="AV43" s="669"/>
      <c r="AW43" s="669"/>
      <c r="AX43" s="669"/>
      <c r="AY43" s="669"/>
      <c r="AZ43" s="669"/>
      <c r="BA43" s="669"/>
      <c r="BB43" s="669"/>
      <c r="BC43" s="669"/>
      <c r="BD43" s="669"/>
      <c r="BE43" s="669"/>
      <c r="BF43" s="669"/>
      <c r="BG43" s="669"/>
      <c r="BH43" s="669"/>
    </row>
    <row r="44" spans="1:60" ht="57.75" customHeight="1">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row>
  </sheetData>
  <sheetProtection algorithmName="SHA-512" hashValue="dDR17aGJjIHOIyw4QLpOlIXDGqRwfXUVxp7muMimWyotSI3XQwNf/AK9NZrwWx+550dt4e1RGr6URiIZIHlPJg==" saltValue="+YZF1UTJBitunSpqdTQOEA==" spinCount="100000" sheet="1" selectLockedCells="1"/>
  <mergeCells count="134">
    <mergeCell ref="B13:AC13"/>
    <mergeCell ref="AG13:BH13"/>
    <mergeCell ref="B17:V17"/>
    <mergeCell ref="W17:AC17"/>
    <mergeCell ref="AG17:AS17"/>
    <mergeCell ref="AT17:BA17"/>
    <mergeCell ref="BB17:BH17"/>
    <mergeCell ref="B2:BH5"/>
    <mergeCell ref="AN6:AO6"/>
    <mergeCell ref="B8:G8"/>
    <mergeCell ref="B10:AC11"/>
    <mergeCell ref="AG10:BH11"/>
    <mergeCell ref="H8:BH8"/>
    <mergeCell ref="B18:V18"/>
    <mergeCell ref="W18:AC18"/>
    <mergeCell ref="AG18:AS18"/>
    <mergeCell ref="AT18:BA18"/>
    <mergeCell ref="BB18:BH18"/>
    <mergeCell ref="B19:V19"/>
    <mergeCell ref="W19:AC19"/>
    <mergeCell ref="AG19:AS19"/>
    <mergeCell ref="AT19:BA19"/>
    <mergeCell ref="BB19:BH19"/>
    <mergeCell ref="B20:V20"/>
    <mergeCell ref="W20:AC20"/>
    <mergeCell ref="AG20:AS20"/>
    <mergeCell ref="AT20:BA20"/>
    <mergeCell ref="BB20:BH20"/>
    <mergeCell ref="B21:V21"/>
    <mergeCell ref="W21:AC21"/>
    <mergeCell ref="AG21:AS21"/>
    <mergeCell ref="AT21:BA21"/>
    <mergeCell ref="BB21:BH21"/>
    <mergeCell ref="B22:V22"/>
    <mergeCell ref="W22:AC22"/>
    <mergeCell ref="AG22:AS22"/>
    <mergeCell ref="AT22:BA22"/>
    <mergeCell ref="BB22:BH22"/>
    <mergeCell ref="B23:V23"/>
    <mergeCell ref="W23:AC23"/>
    <mergeCell ref="AG23:AS23"/>
    <mergeCell ref="AT23:BA23"/>
    <mergeCell ref="BB23:BH23"/>
    <mergeCell ref="B24:V24"/>
    <mergeCell ref="W24:AC24"/>
    <mergeCell ref="AG24:AS24"/>
    <mergeCell ref="AT24:BA24"/>
    <mergeCell ref="BB24:BH24"/>
    <mergeCell ref="B25:V25"/>
    <mergeCell ref="W25:AC25"/>
    <mergeCell ref="AG25:AS25"/>
    <mergeCell ref="AT25:BA25"/>
    <mergeCell ref="BB25:BH25"/>
    <mergeCell ref="B26:V26"/>
    <mergeCell ref="W26:AC26"/>
    <mergeCell ref="AG26:AS26"/>
    <mergeCell ref="AT26:BA26"/>
    <mergeCell ref="BB26:BH26"/>
    <mergeCell ref="B27:V27"/>
    <mergeCell ref="W27:AC27"/>
    <mergeCell ref="AG27:AS27"/>
    <mergeCell ref="AT27:BA27"/>
    <mergeCell ref="BB27:BH27"/>
    <mergeCell ref="B28:V28"/>
    <mergeCell ref="W28:AC28"/>
    <mergeCell ref="AG28:AS28"/>
    <mergeCell ref="AT28:BA28"/>
    <mergeCell ref="BB28:BH28"/>
    <mergeCell ref="B29:V29"/>
    <mergeCell ref="W29:AC29"/>
    <mergeCell ref="AG29:AS29"/>
    <mergeCell ref="AT29:BA29"/>
    <mergeCell ref="BB29:BH29"/>
    <mergeCell ref="B30:V30"/>
    <mergeCell ref="W30:AC30"/>
    <mergeCell ref="AG30:AS30"/>
    <mergeCell ref="AT30:BA30"/>
    <mergeCell ref="BB30:BH30"/>
    <mergeCell ref="B31:V31"/>
    <mergeCell ref="W31:AC31"/>
    <mergeCell ref="AG31:AS31"/>
    <mergeCell ref="AT31:BA31"/>
    <mergeCell ref="BB31:BH31"/>
    <mergeCell ref="B32:V32"/>
    <mergeCell ref="W32:AC32"/>
    <mergeCell ref="AG32:AS32"/>
    <mergeCell ref="AT32:BA32"/>
    <mergeCell ref="BB32:BH32"/>
    <mergeCell ref="B33:V33"/>
    <mergeCell ref="W33:AC33"/>
    <mergeCell ref="AG33:AS33"/>
    <mergeCell ref="AT33:BA33"/>
    <mergeCell ref="BB33:BH33"/>
    <mergeCell ref="B34:V34"/>
    <mergeCell ref="W34:AC34"/>
    <mergeCell ref="AG34:AS34"/>
    <mergeCell ref="AT34:BA34"/>
    <mergeCell ref="BB34:BH34"/>
    <mergeCell ref="B35:V35"/>
    <mergeCell ref="W35:AC35"/>
    <mergeCell ref="AG35:AS35"/>
    <mergeCell ref="AT35:BA35"/>
    <mergeCell ref="BB35:BH35"/>
    <mergeCell ref="B36:V36"/>
    <mergeCell ref="W36:AC36"/>
    <mergeCell ref="AG36:AS36"/>
    <mergeCell ref="AT36:BA36"/>
    <mergeCell ref="BB36:BH36"/>
    <mergeCell ref="B37:V37"/>
    <mergeCell ref="W37:AC37"/>
    <mergeCell ref="AG37:AS37"/>
    <mergeCell ref="AT37:BA37"/>
    <mergeCell ref="BB37:BH37"/>
    <mergeCell ref="AG42:BH44"/>
    <mergeCell ref="B38:V38"/>
    <mergeCell ref="W38:AC38"/>
    <mergeCell ref="AG38:AS38"/>
    <mergeCell ref="AT38:BA38"/>
    <mergeCell ref="BB38:BH38"/>
    <mergeCell ref="B39:V39"/>
    <mergeCell ref="W39:AC39"/>
    <mergeCell ref="AG39:AS39"/>
    <mergeCell ref="AT39:BA39"/>
    <mergeCell ref="BB39:BH39"/>
    <mergeCell ref="B40:V40"/>
    <mergeCell ref="W40:AC40"/>
    <mergeCell ref="AG40:AS40"/>
    <mergeCell ref="AT40:BA40"/>
    <mergeCell ref="BB40:BH40"/>
    <mergeCell ref="B41:V41"/>
    <mergeCell ref="W41:AC41"/>
    <mergeCell ref="AG41:AS41"/>
    <mergeCell ref="AT41:BA41"/>
    <mergeCell ref="BB41:BH41"/>
  </mergeCells>
  <phoneticPr fontId="3"/>
  <conditionalFormatting sqref="A1:BI45">
    <cfRule type="expression" priority="1">
      <formula>"or('別紙⑤-1'!$AH$23=""""■,'別紙⑤-1'!$AH$26=""""■,'別紙⑤-1'!$AH$29=""""■)"</formula>
    </cfRule>
  </conditionalFormatting>
  <dataValidations count="2">
    <dataValidation type="list" allowBlank="1" showInputMessage="1" showErrorMessage="1" sqref="W18:AC41" xr:uid="{00000000-0002-0000-0C00-000000000000}">
      <formula1>"選択してください,追加,削除"</formula1>
    </dataValidation>
    <dataValidation type="list" allowBlank="1" showInputMessage="1" showErrorMessage="1" sqref="BB18:BH41" xr:uid="{00000000-0002-0000-0C00-000001000000}">
      <formula1>"選択してください,追加,変更,削除"</formula1>
    </dataValidation>
  </dataValidations>
  <pageMargins left="0.23622047244094499" right="0.23622047244094499" top="0.74803149606299202" bottom="0.74803149606299202" header="0.31496062992126" footer="0.31496062992126"/>
  <pageSetup paperSize="9" scale="66" orientation="portrait" r:id="rId1"/>
  <headerFooter>
    <oddFooter>&amp;RNDA対象資料:29-0174-SYS001146(S)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BA31"/>
  <sheetViews>
    <sheetView view="pageBreakPreview" zoomScale="85" zoomScaleNormal="70" zoomScaleSheetLayoutView="85" workbookViewId="0">
      <selection activeCell="C16" sqref="C16:L16"/>
    </sheetView>
  </sheetViews>
  <sheetFormatPr defaultColWidth="2.44140625" defaultRowHeight="13.2"/>
  <cols>
    <col min="1" max="2" width="2.44140625" style="2"/>
    <col min="3" max="8" width="2.77734375" style="2" customWidth="1"/>
    <col min="9" max="30" width="2.44140625" style="2"/>
    <col min="31" max="42" width="2.88671875" style="2" customWidth="1"/>
    <col min="43" max="52" width="2.44140625" style="2"/>
    <col min="53" max="53" width="3.21875" style="2" bestFit="1" customWidth="1"/>
    <col min="54" max="16384" width="2.44140625" style="2"/>
  </cols>
  <sheetData>
    <row r="1" spans="2:53" s="3" customFormat="1" ht="12.75" customHeight="1"/>
    <row r="2" spans="2:53" s="3" customFormat="1" ht="6.75" customHeight="1">
      <c r="B2" s="566" t="s">
        <v>1177</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row>
    <row r="3" spans="2:53" s="3" customFormat="1" ht="6.75" customHeight="1">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row>
    <row r="4" spans="2:53" s="3" customFormat="1" ht="6.75" customHeight="1">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row>
    <row r="5" spans="2:53" s="3" customFormat="1" ht="6.75" customHeight="1">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row>
    <row r="6" spans="2:53" ht="13.5" customHeight="1">
      <c r="B6" s="692" t="s">
        <v>40</v>
      </c>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row>
    <row r="7" spans="2:53">
      <c r="B7" s="692"/>
      <c r="C7" s="692"/>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row>
    <row r="8" spans="2:53" ht="14.25" customHeight="1">
      <c r="B8" s="3"/>
      <c r="C8" s="3"/>
      <c r="D8" s="3"/>
      <c r="E8" s="3"/>
      <c r="F8" s="3"/>
      <c r="G8" s="3"/>
      <c r="H8" s="3"/>
      <c r="I8" s="3"/>
      <c r="J8" s="3"/>
      <c r="K8" s="3"/>
      <c r="L8" s="3"/>
      <c r="M8" s="3"/>
      <c r="N8" s="3"/>
      <c r="O8" s="7"/>
      <c r="P8" s="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107"/>
      <c r="AU8" s="8"/>
      <c r="AV8" s="8"/>
      <c r="AW8" s="8"/>
      <c r="AX8" s="8"/>
      <c r="AY8" s="8"/>
    </row>
    <row r="9" spans="2:53" ht="14.25" customHeight="1">
      <c r="B9" s="3"/>
      <c r="C9" s="3"/>
      <c r="D9" s="3"/>
      <c r="E9" s="3"/>
      <c r="F9" s="3"/>
      <c r="G9" s="3"/>
      <c r="H9" s="3"/>
      <c r="I9" s="3"/>
      <c r="J9" s="3"/>
      <c r="K9" s="3"/>
      <c r="L9" s="3"/>
      <c r="M9" s="3"/>
      <c r="N9" s="3"/>
      <c r="O9" s="7"/>
      <c r="P9" s="7"/>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107"/>
      <c r="AU9" s="8"/>
      <c r="AV9" s="8"/>
      <c r="AW9" s="8"/>
      <c r="AX9" s="8"/>
      <c r="AY9" s="8"/>
      <c r="BA9" s="277" t="str">
        <f>本紙!AY5</f>
        <v>Ver.1.7(2025.05.31～）</v>
      </c>
    </row>
    <row r="10" spans="2:53" s="14" customFormat="1" ht="28.5" customHeight="1">
      <c r="B10" s="10"/>
      <c r="C10" s="570" t="s">
        <v>1187</v>
      </c>
      <c r="D10" s="694"/>
      <c r="E10" s="694"/>
      <c r="F10" s="694"/>
      <c r="G10" s="694"/>
      <c r="H10" s="694"/>
      <c r="I10" s="708" t="str">
        <f>IF(AND('別紙⑤-1'!$H$10&lt;&gt;"",OR('別紙⑤-1'!$AG$86="■",'別紙⑤-1'!$AG$96="■")),'別紙⑤-1'!$H$10,"")</f>
        <v/>
      </c>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row>
    <row r="11" spans="2:53" s="14" customFormat="1" ht="14.4">
      <c r="B11" s="10"/>
      <c r="C11" s="11"/>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2:53" s="14" customFormat="1" ht="19.2">
      <c r="B12" s="10"/>
      <c r="C12" s="11"/>
      <c r="D12" s="15" t="s">
        <v>41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2:53" ht="7.5" customHeight="1">
      <c r="B13" s="13"/>
      <c r="C13" s="11"/>
      <c r="D13" s="10"/>
      <c r="E13" s="10"/>
      <c r="F13" s="10"/>
      <c r="G13" s="10"/>
      <c r="H13" s="10"/>
      <c r="I13" s="10"/>
      <c r="J13" s="10"/>
      <c r="K13" s="10"/>
      <c r="L13" s="10"/>
      <c r="M13" s="11"/>
      <c r="N13" s="10"/>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spans="2:53" ht="44.25" customHeight="1">
      <c r="C14" s="703" t="s">
        <v>42</v>
      </c>
      <c r="D14" s="703"/>
      <c r="E14" s="703"/>
      <c r="F14" s="703"/>
      <c r="G14" s="703"/>
      <c r="H14" s="703"/>
      <c r="I14" s="703"/>
      <c r="J14" s="703"/>
      <c r="K14" s="703"/>
      <c r="L14" s="703"/>
      <c r="M14" s="704" t="s">
        <v>245</v>
      </c>
      <c r="N14" s="704"/>
      <c r="O14" s="704"/>
      <c r="P14" s="704"/>
      <c r="Q14" s="704"/>
      <c r="R14" s="704"/>
      <c r="S14" s="704"/>
      <c r="T14" s="704"/>
      <c r="U14" s="704"/>
      <c r="V14" s="704" t="s">
        <v>246</v>
      </c>
      <c r="W14" s="704"/>
      <c r="X14" s="704"/>
      <c r="Y14" s="704"/>
      <c r="Z14" s="704"/>
      <c r="AA14" s="704"/>
      <c r="AB14" s="704"/>
      <c r="AC14" s="704"/>
      <c r="AD14" s="704"/>
      <c r="AE14" s="704" t="s">
        <v>44</v>
      </c>
      <c r="AF14" s="704"/>
      <c r="AG14" s="704"/>
      <c r="AH14" s="704"/>
      <c r="AI14" s="704"/>
      <c r="AJ14" s="704"/>
      <c r="AK14" s="704"/>
      <c r="AL14" s="704"/>
      <c r="AM14" s="704"/>
      <c r="AN14" s="704"/>
      <c r="AO14" s="704"/>
      <c r="AP14" s="704"/>
      <c r="AQ14" s="704" t="s">
        <v>43</v>
      </c>
      <c r="AR14" s="704"/>
      <c r="AS14" s="704"/>
      <c r="AT14" s="704"/>
      <c r="AU14" s="704"/>
      <c r="AV14" s="704"/>
      <c r="AW14" s="704"/>
      <c r="AX14" s="704"/>
      <c r="AY14" s="704"/>
    </row>
    <row r="15" spans="2:53" ht="90" customHeight="1">
      <c r="C15" s="705" t="s">
        <v>1126</v>
      </c>
      <c r="D15" s="705"/>
      <c r="E15" s="705"/>
      <c r="F15" s="705"/>
      <c r="G15" s="705"/>
      <c r="H15" s="705"/>
      <c r="I15" s="705"/>
      <c r="J15" s="705"/>
      <c r="K15" s="705"/>
      <c r="L15" s="705"/>
      <c r="M15" s="706" t="s">
        <v>1125</v>
      </c>
      <c r="N15" s="707"/>
      <c r="O15" s="707"/>
      <c r="P15" s="707"/>
      <c r="Q15" s="707"/>
      <c r="R15" s="707"/>
      <c r="S15" s="707"/>
      <c r="T15" s="707"/>
      <c r="U15" s="707"/>
      <c r="V15" s="706" t="s">
        <v>1124</v>
      </c>
      <c r="W15" s="707"/>
      <c r="X15" s="707"/>
      <c r="Y15" s="707"/>
      <c r="Z15" s="707"/>
      <c r="AA15" s="707"/>
      <c r="AB15" s="707"/>
      <c r="AC15" s="707"/>
      <c r="AD15" s="707"/>
      <c r="AE15" s="706" t="s">
        <v>1128</v>
      </c>
      <c r="AF15" s="707"/>
      <c r="AG15" s="707"/>
      <c r="AH15" s="707"/>
      <c r="AI15" s="707"/>
      <c r="AJ15" s="707"/>
      <c r="AK15" s="707"/>
      <c r="AL15" s="707"/>
      <c r="AM15" s="707"/>
      <c r="AN15" s="707"/>
      <c r="AO15" s="707"/>
      <c r="AP15" s="707"/>
      <c r="AQ15" s="706" t="s">
        <v>1127</v>
      </c>
      <c r="AR15" s="707"/>
      <c r="AS15" s="707"/>
      <c r="AT15" s="707"/>
      <c r="AU15" s="707"/>
      <c r="AV15" s="707"/>
      <c r="AW15" s="707"/>
      <c r="AX15" s="707"/>
      <c r="AY15" s="707"/>
    </row>
    <row r="16" spans="2:53" ht="42" customHeight="1">
      <c r="C16" s="697"/>
      <c r="D16" s="697"/>
      <c r="E16" s="697"/>
      <c r="F16" s="697"/>
      <c r="G16" s="697"/>
      <c r="H16" s="697"/>
      <c r="I16" s="697"/>
      <c r="J16" s="697"/>
      <c r="K16" s="697"/>
      <c r="L16" s="697"/>
      <c r="M16" s="698"/>
      <c r="N16" s="699"/>
      <c r="O16" s="699"/>
      <c r="P16" s="699"/>
      <c r="Q16" s="699"/>
      <c r="R16" s="699"/>
      <c r="S16" s="699"/>
      <c r="T16" s="699"/>
      <c r="U16" s="699"/>
      <c r="V16" s="698"/>
      <c r="W16" s="699"/>
      <c r="X16" s="699"/>
      <c r="Y16" s="699"/>
      <c r="Z16" s="699"/>
      <c r="AA16" s="699"/>
      <c r="AB16" s="699"/>
      <c r="AC16" s="699"/>
      <c r="AD16" s="699"/>
      <c r="AE16" s="698"/>
      <c r="AF16" s="699"/>
      <c r="AG16" s="699"/>
      <c r="AH16" s="699"/>
      <c r="AI16" s="699"/>
      <c r="AJ16" s="699"/>
      <c r="AK16" s="699"/>
      <c r="AL16" s="699"/>
      <c r="AM16" s="699"/>
      <c r="AN16" s="699"/>
      <c r="AO16" s="699"/>
      <c r="AP16" s="699"/>
      <c r="AQ16" s="698"/>
      <c r="AR16" s="699"/>
      <c r="AS16" s="699"/>
      <c r="AT16" s="699"/>
      <c r="AU16" s="699"/>
      <c r="AV16" s="699"/>
      <c r="AW16" s="699"/>
      <c r="AX16" s="699"/>
      <c r="AY16" s="699"/>
    </row>
    <row r="17" spans="2:51" ht="42" customHeight="1">
      <c r="C17" s="697"/>
      <c r="D17" s="697"/>
      <c r="E17" s="697"/>
      <c r="F17" s="697"/>
      <c r="G17" s="697"/>
      <c r="H17" s="697"/>
      <c r="I17" s="697"/>
      <c r="J17" s="697"/>
      <c r="K17" s="697"/>
      <c r="L17" s="697"/>
      <c r="M17" s="698"/>
      <c r="N17" s="699"/>
      <c r="O17" s="699"/>
      <c r="P17" s="699"/>
      <c r="Q17" s="699"/>
      <c r="R17" s="699"/>
      <c r="S17" s="699"/>
      <c r="T17" s="699"/>
      <c r="U17" s="699"/>
      <c r="V17" s="698"/>
      <c r="W17" s="699"/>
      <c r="X17" s="699"/>
      <c r="Y17" s="699"/>
      <c r="Z17" s="699"/>
      <c r="AA17" s="699"/>
      <c r="AB17" s="699"/>
      <c r="AC17" s="699"/>
      <c r="AD17" s="699"/>
      <c r="AE17" s="698"/>
      <c r="AF17" s="699"/>
      <c r="AG17" s="699"/>
      <c r="AH17" s="699"/>
      <c r="AI17" s="699"/>
      <c r="AJ17" s="699"/>
      <c r="AK17" s="699"/>
      <c r="AL17" s="699"/>
      <c r="AM17" s="699"/>
      <c r="AN17" s="699"/>
      <c r="AO17" s="699"/>
      <c r="AP17" s="699"/>
      <c r="AQ17" s="698"/>
      <c r="AR17" s="699"/>
      <c r="AS17" s="699"/>
      <c r="AT17" s="699"/>
      <c r="AU17" s="699"/>
      <c r="AV17" s="699"/>
      <c r="AW17" s="699"/>
      <c r="AX17" s="699"/>
      <c r="AY17" s="699"/>
    </row>
    <row r="18" spans="2:51" ht="42" customHeight="1">
      <c r="C18" s="697"/>
      <c r="D18" s="697"/>
      <c r="E18" s="697"/>
      <c r="F18" s="697"/>
      <c r="G18" s="697"/>
      <c r="H18" s="697"/>
      <c r="I18" s="697"/>
      <c r="J18" s="697"/>
      <c r="K18" s="697"/>
      <c r="L18" s="697"/>
      <c r="M18" s="698"/>
      <c r="N18" s="699"/>
      <c r="O18" s="699"/>
      <c r="P18" s="699"/>
      <c r="Q18" s="699"/>
      <c r="R18" s="699"/>
      <c r="S18" s="699"/>
      <c r="T18" s="699"/>
      <c r="U18" s="699"/>
      <c r="V18" s="698"/>
      <c r="W18" s="699"/>
      <c r="X18" s="699"/>
      <c r="Y18" s="699"/>
      <c r="Z18" s="699"/>
      <c r="AA18" s="699"/>
      <c r="AB18" s="699"/>
      <c r="AC18" s="699"/>
      <c r="AD18" s="699"/>
      <c r="AE18" s="698"/>
      <c r="AF18" s="699"/>
      <c r="AG18" s="699"/>
      <c r="AH18" s="699"/>
      <c r="AI18" s="699"/>
      <c r="AJ18" s="699"/>
      <c r="AK18" s="699"/>
      <c r="AL18" s="699"/>
      <c r="AM18" s="699"/>
      <c r="AN18" s="699"/>
      <c r="AO18" s="699"/>
      <c r="AP18" s="699"/>
      <c r="AQ18" s="698"/>
      <c r="AR18" s="699"/>
      <c r="AS18" s="699"/>
      <c r="AT18" s="699"/>
      <c r="AU18" s="699"/>
      <c r="AV18" s="699"/>
      <c r="AW18" s="699"/>
      <c r="AX18" s="699"/>
      <c r="AY18" s="699"/>
    </row>
    <row r="19" spans="2:51" ht="42" customHeight="1">
      <c r="C19" s="697"/>
      <c r="D19" s="697"/>
      <c r="E19" s="697"/>
      <c r="F19" s="697"/>
      <c r="G19" s="697"/>
      <c r="H19" s="697"/>
      <c r="I19" s="697"/>
      <c r="J19" s="697"/>
      <c r="K19" s="697"/>
      <c r="L19" s="697"/>
      <c r="M19" s="698"/>
      <c r="N19" s="699"/>
      <c r="O19" s="699"/>
      <c r="P19" s="699"/>
      <c r="Q19" s="699"/>
      <c r="R19" s="699"/>
      <c r="S19" s="699"/>
      <c r="T19" s="699"/>
      <c r="U19" s="699"/>
      <c r="V19" s="698"/>
      <c r="W19" s="699"/>
      <c r="X19" s="699"/>
      <c r="Y19" s="699"/>
      <c r="Z19" s="699"/>
      <c r="AA19" s="699"/>
      <c r="AB19" s="699"/>
      <c r="AC19" s="699"/>
      <c r="AD19" s="699"/>
      <c r="AE19" s="698"/>
      <c r="AF19" s="699"/>
      <c r="AG19" s="699"/>
      <c r="AH19" s="699"/>
      <c r="AI19" s="699"/>
      <c r="AJ19" s="699"/>
      <c r="AK19" s="699"/>
      <c r="AL19" s="699"/>
      <c r="AM19" s="699"/>
      <c r="AN19" s="699"/>
      <c r="AO19" s="699"/>
      <c r="AP19" s="699"/>
      <c r="AQ19" s="698"/>
      <c r="AR19" s="699"/>
      <c r="AS19" s="699"/>
      <c r="AT19" s="699"/>
      <c r="AU19" s="699"/>
      <c r="AV19" s="699"/>
      <c r="AW19" s="699"/>
      <c r="AX19" s="699"/>
      <c r="AY19" s="699"/>
    </row>
    <row r="20" spans="2:51" ht="42" customHeight="1">
      <c r="C20" s="697"/>
      <c r="D20" s="697"/>
      <c r="E20" s="697"/>
      <c r="F20" s="697"/>
      <c r="G20" s="697"/>
      <c r="H20" s="697"/>
      <c r="I20" s="697"/>
      <c r="J20" s="697"/>
      <c r="K20" s="697"/>
      <c r="L20" s="697"/>
      <c r="M20" s="698"/>
      <c r="N20" s="699"/>
      <c r="O20" s="699"/>
      <c r="P20" s="699"/>
      <c r="Q20" s="699"/>
      <c r="R20" s="699"/>
      <c r="S20" s="699"/>
      <c r="T20" s="699"/>
      <c r="U20" s="699"/>
      <c r="V20" s="698"/>
      <c r="W20" s="699"/>
      <c r="X20" s="699"/>
      <c r="Y20" s="699"/>
      <c r="Z20" s="699"/>
      <c r="AA20" s="699"/>
      <c r="AB20" s="699"/>
      <c r="AC20" s="699"/>
      <c r="AD20" s="699"/>
      <c r="AE20" s="698"/>
      <c r="AF20" s="699"/>
      <c r="AG20" s="699"/>
      <c r="AH20" s="699"/>
      <c r="AI20" s="699"/>
      <c r="AJ20" s="699"/>
      <c r="AK20" s="699"/>
      <c r="AL20" s="699"/>
      <c r="AM20" s="699"/>
      <c r="AN20" s="699"/>
      <c r="AO20" s="699"/>
      <c r="AP20" s="699"/>
      <c r="AQ20" s="698"/>
      <c r="AR20" s="699"/>
      <c r="AS20" s="699"/>
      <c r="AT20" s="699"/>
      <c r="AU20" s="699"/>
      <c r="AV20" s="699"/>
      <c r="AW20" s="699"/>
      <c r="AX20" s="699"/>
      <c r="AY20" s="699"/>
    </row>
    <row r="21" spans="2:51" ht="42" customHeight="1">
      <c r="C21" s="697"/>
      <c r="D21" s="697"/>
      <c r="E21" s="697"/>
      <c r="F21" s="697"/>
      <c r="G21" s="697"/>
      <c r="H21" s="697"/>
      <c r="I21" s="697"/>
      <c r="J21" s="697"/>
      <c r="K21" s="697"/>
      <c r="L21" s="697"/>
      <c r="M21" s="698"/>
      <c r="N21" s="699"/>
      <c r="O21" s="699"/>
      <c r="P21" s="699"/>
      <c r="Q21" s="699"/>
      <c r="R21" s="699"/>
      <c r="S21" s="699"/>
      <c r="T21" s="699"/>
      <c r="U21" s="699"/>
      <c r="V21" s="698"/>
      <c r="W21" s="699"/>
      <c r="X21" s="699"/>
      <c r="Y21" s="699"/>
      <c r="Z21" s="699"/>
      <c r="AA21" s="699"/>
      <c r="AB21" s="699"/>
      <c r="AC21" s="699"/>
      <c r="AD21" s="699"/>
      <c r="AE21" s="698"/>
      <c r="AF21" s="699"/>
      <c r="AG21" s="699"/>
      <c r="AH21" s="699"/>
      <c r="AI21" s="699"/>
      <c r="AJ21" s="699"/>
      <c r="AK21" s="699"/>
      <c r="AL21" s="699"/>
      <c r="AM21" s="699"/>
      <c r="AN21" s="699"/>
      <c r="AO21" s="699"/>
      <c r="AP21" s="699"/>
      <c r="AQ21" s="698"/>
      <c r="AR21" s="699"/>
      <c r="AS21" s="699"/>
      <c r="AT21" s="699"/>
      <c r="AU21" s="699"/>
      <c r="AV21" s="699"/>
      <c r="AW21" s="699"/>
      <c r="AX21" s="699"/>
      <c r="AY21" s="699"/>
    </row>
    <row r="23" spans="2:51" s="14" customFormat="1" ht="19.2">
      <c r="B23" s="10"/>
      <c r="C23" s="11"/>
      <c r="D23" s="15" t="s">
        <v>36</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2:51" ht="7.5" customHeight="1">
      <c r="B24" s="13"/>
      <c r="C24" s="11"/>
      <c r="D24" s="10"/>
      <c r="E24" s="10"/>
      <c r="F24" s="10"/>
      <c r="G24" s="10"/>
      <c r="H24" s="10"/>
      <c r="I24" s="10"/>
      <c r="J24" s="10"/>
      <c r="K24" s="10"/>
      <c r="L24" s="10"/>
      <c r="M24" s="11"/>
      <c r="N24" s="10"/>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2:51" ht="44.25" customHeight="1">
      <c r="C25" s="703" t="s">
        <v>45</v>
      </c>
      <c r="D25" s="703"/>
      <c r="E25" s="703"/>
      <c r="F25" s="703"/>
      <c r="G25" s="703"/>
      <c r="H25" s="703"/>
      <c r="I25" s="703"/>
      <c r="J25" s="703"/>
      <c r="K25" s="703"/>
      <c r="L25" s="703"/>
      <c r="M25" s="703"/>
      <c r="N25" s="703"/>
      <c r="O25" s="703"/>
      <c r="P25" s="703"/>
      <c r="Q25" s="703"/>
      <c r="R25" s="703"/>
      <c r="S25" s="703"/>
      <c r="T25" s="703"/>
      <c r="U25" s="703"/>
      <c r="V25" s="704" t="s">
        <v>44</v>
      </c>
      <c r="W25" s="704"/>
      <c r="X25" s="704"/>
      <c r="Y25" s="704"/>
      <c r="Z25" s="704"/>
      <c r="AA25" s="704"/>
      <c r="AB25" s="704"/>
      <c r="AC25" s="704"/>
      <c r="AD25" s="704"/>
      <c r="AE25" s="704"/>
      <c r="AF25" s="704"/>
      <c r="AG25" s="704"/>
      <c r="AH25" s="704"/>
      <c r="AI25" s="704"/>
      <c r="AJ25" s="704"/>
      <c r="AK25" s="704"/>
      <c r="AL25" s="704"/>
      <c r="AM25" s="704"/>
      <c r="AN25" s="704"/>
      <c r="AO25" s="704"/>
      <c r="AP25" s="704"/>
      <c r="AQ25" s="704" t="s">
        <v>43</v>
      </c>
      <c r="AR25" s="704"/>
      <c r="AS25" s="704"/>
      <c r="AT25" s="704"/>
      <c r="AU25" s="704"/>
      <c r="AV25" s="704"/>
      <c r="AW25" s="704"/>
      <c r="AX25" s="704"/>
      <c r="AY25" s="704"/>
    </row>
    <row r="26" spans="2:51" ht="52.8" customHeight="1">
      <c r="C26" s="700" t="s">
        <v>1151</v>
      </c>
      <c r="D26" s="700"/>
      <c r="E26" s="700"/>
      <c r="F26" s="700"/>
      <c r="G26" s="700"/>
      <c r="H26" s="700"/>
      <c r="I26" s="700"/>
      <c r="J26" s="700"/>
      <c r="K26" s="700"/>
      <c r="L26" s="700"/>
      <c r="M26" s="700"/>
      <c r="N26" s="700"/>
      <c r="O26" s="700"/>
      <c r="P26" s="700"/>
      <c r="Q26" s="700"/>
      <c r="R26" s="700"/>
      <c r="S26" s="700"/>
      <c r="T26" s="700"/>
      <c r="U26" s="700"/>
      <c r="V26" s="701" t="s">
        <v>1152</v>
      </c>
      <c r="W26" s="701"/>
      <c r="X26" s="701"/>
      <c r="Y26" s="701"/>
      <c r="Z26" s="701"/>
      <c r="AA26" s="701"/>
      <c r="AB26" s="701"/>
      <c r="AC26" s="701"/>
      <c r="AD26" s="701"/>
      <c r="AE26" s="701"/>
      <c r="AF26" s="701"/>
      <c r="AG26" s="701"/>
      <c r="AH26" s="701"/>
      <c r="AI26" s="701"/>
      <c r="AJ26" s="701"/>
      <c r="AK26" s="701"/>
      <c r="AL26" s="701"/>
      <c r="AM26" s="701"/>
      <c r="AN26" s="701"/>
      <c r="AO26" s="701"/>
      <c r="AP26" s="701"/>
      <c r="AQ26" s="701" t="s">
        <v>1127</v>
      </c>
      <c r="AR26" s="702"/>
      <c r="AS26" s="702"/>
      <c r="AT26" s="702"/>
      <c r="AU26" s="702"/>
      <c r="AV26" s="702"/>
      <c r="AW26" s="702"/>
      <c r="AX26" s="702"/>
      <c r="AY26" s="702"/>
    </row>
    <row r="27" spans="2:51" ht="42" customHeight="1">
      <c r="C27" s="697"/>
      <c r="D27" s="697"/>
      <c r="E27" s="697"/>
      <c r="F27" s="697"/>
      <c r="G27" s="697"/>
      <c r="H27" s="697"/>
      <c r="I27" s="697"/>
      <c r="J27" s="697"/>
      <c r="K27" s="697"/>
      <c r="L27" s="697"/>
      <c r="M27" s="697"/>
      <c r="N27" s="697"/>
      <c r="O27" s="697"/>
      <c r="P27" s="697"/>
      <c r="Q27" s="697"/>
      <c r="R27" s="697"/>
      <c r="S27" s="697"/>
      <c r="T27" s="697"/>
      <c r="U27" s="697"/>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9"/>
      <c r="AS27" s="699"/>
      <c r="AT27" s="699"/>
      <c r="AU27" s="699"/>
      <c r="AV27" s="699"/>
      <c r="AW27" s="699"/>
      <c r="AX27" s="699"/>
      <c r="AY27" s="699"/>
    </row>
    <row r="28" spans="2:51" ht="42" customHeight="1">
      <c r="C28" s="697"/>
      <c r="D28" s="697"/>
      <c r="E28" s="697"/>
      <c r="F28" s="697"/>
      <c r="G28" s="697"/>
      <c r="H28" s="697"/>
      <c r="I28" s="697"/>
      <c r="J28" s="697"/>
      <c r="K28" s="697"/>
      <c r="L28" s="697"/>
      <c r="M28" s="697"/>
      <c r="N28" s="697"/>
      <c r="O28" s="697"/>
      <c r="P28" s="697"/>
      <c r="Q28" s="697"/>
      <c r="R28" s="697"/>
      <c r="S28" s="697"/>
      <c r="T28" s="697"/>
      <c r="U28" s="697"/>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9"/>
      <c r="AS28" s="699"/>
      <c r="AT28" s="699"/>
      <c r="AU28" s="699"/>
      <c r="AV28" s="699"/>
      <c r="AW28" s="699"/>
      <c r="AX28" s="699"/>
      <c r="AY28" s="699"/>
    </row>
    <row r="29" spans="2:51" ht="42" customHeight="1">
      <c r="C29" s="697"/>
      <c r="D29" s="697"/>
      <c r="E29" s="697"/>
      <c r="F29" s="697"/>
      <c r="G29" s="697"/>
      <c r="H29" s="697"/>
      <c r="I29" s="697"/>
      <c r="J29" s="697"/>
      <c r="K29" s="697"/>
      <c r="L29" s="697"/>
      <c r="M29" s="697"/>
      <c r="N29" s="697"/>
      <c r="O29" s="697"/>
      <c r="P29" s="697"/>
      <c r="Q29" s="697"/>
      <c r="R29" s="697"/>
      <c r="S29" s="697"/>
      <c r="T29" s="697"/>
      <c r="U29" s="697"/>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9"/>
      <c r="AS29" s="699"/>
      <c r="AT29" s="699"/>
      <c r="AU29" s="699"/>
      <c r="AV29" s="699"/>
      <c r="AW29" s="699"/>
      <c r="AX29" s="699"/>
      <c r="AY29" s="699"/>
    </row>
    <row r="30" spans="2:51" ht="42" customHeight="1">
      <c r="C30" s="697"/>
      <c r="D30" s="697"/>
      <c r="E30" s="697"/>
      <c r="F30" s="697"/>
      <c r="G30" s="697"/>
      <c r="H30" s="697"/>
      <c r="I30" s="697"/>
      <c r="J30" s="697"/>
      <c r="K30" s="697"/>
      <c r="L30" s="697"/>
      <c r="M30" s="697"/>
      <c r="N30" s="697"/>
      <c r="O30" s="697"/>
      <c r="P30" s="697"/>
      <c r="Q30" s="697"/>
      <c r="R30" s="697"/>
      <c r="S30" s="697"/>
      <c r="T30" s="697"/>
      <c r="U30" s="697"/>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9"/>
      <c r="AS30" s="699"/>
      <c r="AT30" s="699"/>
      <c r="AU30" s="699"/>
      <c r="AV30" s="699"/>
      <c r="AW30" s="699"/>
      <c r="AX30" s="699"/>
      <c r="AY30" s="699"/>
    </row>
    <row r="31" spans="2:51" ht="42" customHeight="1">
      <c r="C31" s="697"/>
      <c r="D31" s="697"/>
      <c r="E31" s="697"/>
      <c r="F31" s="697"/>
      <c r="G31" s="697"/>
      <c r="H31" s="697"/>
      <c r="I31" s="697"/>
      <c r="J31" s="697"/>
      <c r="K31" s="697"/>
      <c r="L31" s="697"/>
      <c r="M31" s="697"/>
      <c r="N31" s="697"/>
      <c r="O31" s="697"/>
      <c r="P31" s="697"/>
      <c r="Q31" s="697"/>
      <c r="R31" s="697"/>
      <c r="S31" s="697"/>
      <c r="T31" s="697"/>
      <c r="U31" s="697"/>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9"/>
      <c r="AS31" s="699"/>
      <c r="AT31" s="699"/>
      <c r="AU31" s="699"/>
      <c r="AV31" s="699"/>
      <c r="AW31" s="699"/>
      <c r="AX31" s="699"/>
      <c r="AY31" s="699"/>
    </row>
  </sheetData>
  <sheetProtection algorithmName="SHA-512" hashValue="fhDMF5OkMibbD/hC3vFvAdHqWRJmXSQRWQVb559aMmSM3dYpJoFz2qRUwx3+WR1jKAe/YLJVioUlRe0zkTKH3g==" saltValue="XcxCX0gkcy1w0hsXcfrniQ==" spinCount="100000" sheet="1" selectLockedCells="1"/>
  <mergeCells count="65">
    <mergeCell ref="B2:AY5"/>
    <mergeCell ref="B6:AY7"/>
    <mergeCell ref="C10:H10"/>
    <mergeCell ref="C14:L14"/>
    <mergeCell ref="M14:U14"/>
    <mergeCell ref="V14:AD14"/>
    <mergeCell ref="AE14:AP14"/>
    <mergeCell ref="AQ14:AY14"/>
    <mergeCell ref="I10:AY10"/>
    <mergeCell ref="C16:L16"/>
    <mergeCell ref="M16:U16"/>
    <mergeCell ref="V16:AD16"/>
    <mergeCell ref="AE16:AP16"/>
    <mergeCell ref="AQ16:AY16"/>
    <mergeCell ref="C15:L15"/>
    <mergeCell ref="M15:U15"/>
    <mergeCell ref="V15:AD15"/>
    <mergeCell ref="AE15:AP15"/>
    <mergeCell ref="AQ15:AY15"/>
    <mergeCell ref="C18:L18"/>
    <mergeCell ref="M18:U18"/>
    <mergeCell ref="V18:AD18"/>
    <mergeCell ref="AE18:AP18"/>
    <mergeCell ref="AQ18:AY18"/>
    <mergeCell ref="C17:L17"/>
    <mergeCell ref="M17:U17"/>
    <mergeCell ref="V17:AD17"/>
    <mergeCell ref="AE17:AP17"/>
    <mergeCell ref="AQ17:AY17"/>
    <mergeCell ref="C20:L20"/>
    <mergeCell ref="M20:U20"/>
    <mergeCell ref="V20:AD20"/>
    <mergeCell ref="AE20:AP20"/>
    <mergeCell ref="AQ20:AY20"/>
    <mergeCell ref="C19:L19"/>
    <mergeCell ref="M19:U19"/>
    <mergeCell ref="V19:AD19"/>
    <mergeCell ref="AE19:AP19"/>
    <mergeCell ref="AQ19:AY19"/>
    <mergeCell ref="AE21:AP21"/>
    <mergeCell ref="AQ21:AY21"/>
    <mergeCell ref="C26:U26"/>
    <mergeCell ref="V26:AP26"/>
    <mergeCell ref="AQ26:AY26"/>
    <mergeCell ref="C25:U25"/>
    <mergeCell ref="V25:AP25"/>
    <mergeCell ref="AQ25:AY25"/>
    <mergeCell ref="C21:L21"/>
    <mergeCell ref="M21:U21"/>
    <mergeCell ref="V21:AD21"/>
    <mergeCell ref="C27:U27"/>
    <mergeCell ref="V27:AP27"/>
    <mergeCell ref="AQ27:AY27"/>
    <mergeCell ref="C28:U28"/>
    <mergeCell ref="V28:AP28"/>
    <mergeCell ref="AQ28:AY28"/>
    <mergeCell ref="C31:U31"/>
    <mergeCell ref="V31:AP31"/>
    <mergeCell ref="AQ31:AY31"/>
    <mergeCell ref="C29:U29"/>
    <mergeCell ref="V29:AP29"/>
    <mergeCell ref="AQ29:AY29"/>
    <mergeCell ref="C30:U30"/>
    <mergeCell ref="V30:AP30"/>
    <mergeCell ref="AQ30:AY30"/>
  </mergeCells>
  <phoneticPr fontId="3"/>
  <conditionalFormatting sqref="C10:H10">
    <cfRule type="expression" priority="1">
      <formula>"or('別紙⑤-1'!$AH$23=""""■,'別紙⑤-1'!$AH$26=""""■,'別紙⑤-1'!$AH$29=""""■)"</formula>
    </cfRule>
  </conditionalFormatting>
  <dataValidations count="4">
    <dataValidation type="custom" imeMode="disabled" allowBlank="1" showInputMessage="1" showErrorMessage="1" errorTitle="入力エラー" error="半角英数字で入力してください。" sqref="AE16:AY21 V27:AY31" xr:uid="{00000000-0002-0000-0D00-000000000000}">
      <formula1>LEN(V16)=LENB(V16)</formula1>
    </dataValidation>
    <dataValidation type="list" allowBlank="1" showInputMessage="1" showErrorMessage="1" sqref="M16:U21" xr:uid="{00000000-0002-0000-0D00-000001000000}">
      <formula1>"許可,禁止"</formula1>
    </dataValidation>
    <dataValidation type="list" allowBlank="1" showInputMessage="1" showErrorMessage="1" sqref="V16:AD21" xr:uid="{00000000-0002-0000-0D00-000002000000}">
      <formula1>"TCP,UDP,Any"</formula1>
    </dataValidation>
    <dataValidation type="custom" allowBlank="1" showInputMessage="1" showErrorMessage="1" sqref="C16:L21 C27:U31" xr:uid="{00000000-0002-0000-0D00-000003000000}">
      <formula1>LEN(C16)=LENB(C16)</formula1>
    </dataValidation>
  </dataValidations>
  <pageMargins left="0.25" right="0.25" top="0.75" bottom="0.75" header="0.3" footer="0.3"/>
  <pageSetup paperSize="9" scale="73" orientation="portrait" r:id="rId1"/>
  <headerFooter>
    <oddFooter>&amp;RNDA対象資料:29-0174-SYS001146(S)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BS78"/>
  <sheetViews>
    <sheetView view="pageBreakPreview" zoomScale="70" zoomScaleNormal="55" zoomScaleSheetLayoutView="70" workbookViewId="0">
      <selection activeCell="AF15" sqref="AF15:AI15"/>
    </sheetView>
  </sheetViews>
  <sheetFormatPr defaultColWidth="2.44140625" defaultRowHeight="13.2"/>
  <cols>
    <col min="1" max="1" width="2.44140625" style="27"/>
    <col min="2" max="7" width="3" style="27" customWidth="1"/>
    <col min="8" max="12" width="2.44140625" style="27"/>
    <col min="13" max="13" width="4.88671875" style="27" customWidth="1"/>
    <col min="14" max="17" width="2.44140625" style="27"/>
    <col min="18" max="18" width="1.33203125" style="27" customWidth="1"/>
    <col min="19" max="19" width="1.109375" style="27" customWidth="1"/>
    <col min="20" max="30" width="2.44140625" style="27"/>
    <col min="31" max="31" width="5" style="27" customWidth="1"/>
    <col min="32" max="35" width="2.44140625" style="27"/>
    <col min="36" max="36" width="1.33203125" style="27" customWidth="1"/>
    <col min="37" max="37" width="1.109375" style="27" customWidth="1"/>
    <col min="38" max="48" width="2.44140625" style="27"/>
    <col min="49" max="49" width="5" style="27" customWidth="1"/>
    <col min="50" max="61" width="2.44140625" style="27"/>
    <col min="62" max="62" width="3.109375" style="27" bestFit="1" customWidth="1"/>
    <col min="63" max="70" width="2.44140625" style="27"/>
    <col min="71" max="71" width="3.21875" style="27" bestFit="1" customWidth="1"/>
    <col min="72" max="16384" width="2.44140625" style="27"/>
  </cols>
  <sheetData>
    <row r="1" spans="1:71" s="30" customFormat="1" ht="12.75" customHeight="1">
      <c r="A1" s="29"/>
      <c r="B1" s="566" t="s">
        <v>1176</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26"/>
    </row>
    <row r="2" spans="1:71" s="30" customFormat="1" ht="6.75" customHeight="1">
      <c r="A2" s="88"/>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26"/>
    </row>
    <row r="3" spans="1:71" s="30" customFormat="1" ht="6.75" customHeight="1">
      <c r="A3" s="88"/>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26"/>
    </row>
    <row r="4" spans="1:71" s="30" customFormat="1" ht="6.75" customHeight="1">
      <c r="A4" s="88"/>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26"/>
    </row>
    <row r="5" spans="1:71" s="30" customFormat="1" ht="6.75" customHeight="1">
      <c r="A5" s="88"/>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26"/>
    </row>
    <row r="6" spans="1:71" ht="13.5" customHeight="1">
      <c r="A6" s="101"/>
      <c r="B6" s="281"/>
      <c r="C6" s="281"/>
      <c r="D6" s="281"/>
      <c r="E6" s="281"/>
      <c r="F6" s="281"/>
      <c r="G6" s="281"/>
      <c r="H6" s="281"/>
      <c r="I6" s="281"/>
      <c r="J6" s="281"/>
      <c r="K6" s="281"/>
      <c r="L6" s="281"/>
      <c r="M6" s="281"/>
      <c r="N6" s="281"/>
      <c r="O6" s="751" t="s">
        <v>1104</v>
      </c>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281"/>
      <c r="BF6" s="281"/>
      <c r="BG6" s="281"/>
      <c r="BH6" s="281"/>
      <c r="BI6" s="281"/>
      <c r="BJ6" s="281"/>
      <c r="BK6" s="281"/>
      <c r="BL6" s="281"/>
      <c r="BM6" s="281"/>
      <c r="BN6" s="281"/>
      <c r="BO6" s="281"/>
      <c r="BP6" s="281"/>
      <c r="BQ6" s="281"/>
      <c r="BR6" s="281"/>
      <c r="BS6" s="26"/>
    </row>
    <row r="7" spans="1:71" ht="13.5" customHeight="1">
      <c r="A7" s="101"/>
      <c r="B7" s="281"/>
      <c r="C7" s="281"/>
      <c r="D7" s="281"/>
      <c r="E7" s="281"/>
      <c r="F7" s="281"/>
      <c r="G7" s="281"/>
      <c r="H7" s="281"/>
      <c r="I7" s="281"/>
      <c r="J7" s="281"/>
      <c r="K7" s="281"/>
      <c r="L7" s="281"/>
      <c r="M7" s="281"/>
      <c r="N7" s="28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51"/>
      <c r="AZ7" s="751"/>
      <c r="BA7" s="751"/>
      <c r="BB7" s="751"/>
      <c r="BC7" s="751"/>
      <c r="BD7" s="751"/>
      <c r="BE7" s="281"/>
      <c r="BF7" s="281"/>
      <c r="BG7" s="281"/>
      <c r="BH7" s="281"/>
      <c r="BI7" s="281"/>
      <c r="BJ7" s="281"/>
      <c r="BK7" s="281"/>
      <c r="BL7" s="281"/>
      <c r="BM7" s="281"/>
      <c r="BN7" s="281"/>
      <c r="BO7" s="281"/>
      <c r="BP7" s="281"/>
      <c r="BQ7" s="281"/>
      <c r="BR7" s="281"/>
      <c r="BS7" s="26"/>
    </row>
    <row r="8" spans="1:71" ht="14.25" customHeight="1">
      <c r="A8" s="29"/>
      <c r="B8" s="281"/>
      <c r="C8" s="281"/>
      <c r="D8" s="281"/>
      <c r="E8" s="281"/>
      <c r="F8" s="281"/>
      <c r="G8" s="281"/>
      <c r="H8" s="281"/>
      <c r="I8" s="281"/>
      <c r="J8" s="281"/>
      <c r="K8" s="281"/>
      <c r="L8" s="281"/>
      <c r="M8" s="281"/>
      <c r="N8" s="281"/>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2"/>
      <c r="AZ8" s="752"/>
      <c r="BA8" s="752"/>
      <c r="BB8" s="752"/>
      <c r="BC8" s="752"/>
      <c r="BD8" s="752"/>
      <c r="BE8" s="281"/>
      <c r="BF8" s="281"/>
      <c r="BG8" s="281"/>
      <c r="BH8" s="281"/>
      <c r="BI8" s="281"/>
      <c r="BJ8" s="281"/>
      <c r="BK8" s="281"/>
      <c r="BL8" s="281"/>
      <c r="BM8" s="281"/>
      <c r="BN8" s="281"/>
      <c r="BO8" s="281"/>
      <c r="BP8" s="281"/>
      <c r="BQ8" s="281"/>
      <c r="BR8" s="281"/>
      <c r="BS8" s="277" t="str">
        <f>本紙!AY5</f>
        <v>Ver.1.7(2025.05.31～）</v>
      </c>
    </row>
    <row r="9" spans="1:71" s="33" customFormat="1" ht="28.5" customHeight="1">
      <c r="A9" s="90"/>
      <c r="B9" s="570" t="s">
        <v>1187</v>
      </c>
      <c r="C9" s="694"/>
      <c r="D9" s="694"/>
      <c r="E9" s="694"/>
      <c r="F9" s="694"/>
      <c r="G9" s="694"/>
      <c r="H9" s="696" t="str">
        <f>IF(AND('別紙⑤-1'!$H$10&lt;&gt;"",'別紙⑤-1'!$AG$91="■"),'別紙⑤-1'!$H$10,"")</f>
        <v/>
      </c>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c r="BI9" s="696"/>
      <c r="BJ9" s="696"/>
      <c r="BK9" s="696"/>
      <c r="BL9" s="696"/>
      <c r="BM9" s="696"/>
      <c r="BN9" s="696"/>
      <c r="BO9" s="696"/>
      <c r="BP9" s="696"/>
      <c r="BQ9" s="696"/>
      <c r="BR9" s="696"/>
      <c r="BS9" s="26"/>
    </row>
    <row r="10" spans="1:71" s="33" customFormat="1" ht="14.4">
      <c r="A10" s="34"/>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28"/>
      <c r="AY10" s="28"/>
      <c r="AZ10" s="28"/>
      <c r="BA10" s="28"/>
      <c r="BB10" s="26"/>
      <c r="BC10" s="26"/>
      <c r="BD10" s="26"/>
      <c r="BE10" s="26"/>
      <c r="BF10" s="26"/>
      <c r="BG10" s="26"/>
      <c r="BH10" s="26"/>
      <c r="BI10" s="26"/>
      <c r="BK10" s="26"/>
      <c r="BL10" s="26"/>
      <c r="BM10" s="26"/>
      <c r="BN10" s="26"/>
      <c r="BO10" s="26"/>
      <c r="BP10" s="26"/>
      <c r="BQ10" s="26"/>
      <c r="BR10" s="26"/>
      <c r="BS10" s="26"/>
    </row>
    <row r="11" spans="1:71" s="33" customFormat="1" ht="16.2">
      <c r="A11" s="34"/>
      <c r="B11" s="102" t="s">
        <v>179</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28"/>
      <c r="AY11" s="28"/>
      <c r="AZ11" s="28"/>
      <c r="BA11" s="28"/>
      <c r="BB11" s="26"/>
      <c r="BC11" s="26"/>
      <c r="BD11" s="26"/>
      <c r="BE11" s="26"/>
      <c r="BF11" s="26"/>
      <c r="BG11" s="26"/>
      <c r="BH11" s="26"/>
      <c r="BI11" s="26"/>
      <c r="BJ11" s="26"/>
      <c r="BK11" s="26"/>
      <c r="BL11" s="26"/>
      <c r="BM11" s="26"/>
      <c r="BN11" s="26"/>
      <c r="BO11" s="26"/>
      <c r="BP11" s="26"/>
      <c r="BQ11" s="26"/>
      <c r="BR11" s="26"/>
      <c r="BS11" s="26"/>
    </row>
    <row r="12" spans="1:7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row>
    <row r="13" spans="1:71" ht="25.5" customHeight="1">
      <c r="A13" s="26"/>
      <c r="B13" s="687" t="s">
        <v>46</v>
      </c>
      <c r="C13" s="688"/>
      <c r="D13" s="688"/>
      <c r="E13" s="688"/>
      <c r="F13" s="688"/>
      <c r="G13" s="688"/>
      <c r="H13" s="688"/>
      <c r="I13" s="688"/>
      <c r="J13" s="688"/>
      <c r="K13" s="688"/>
      <c r="L13" s="688"/>
      <c r="M13" s="690"/>
      <c r="N13" s="687" t="s">
        <v>47</v>
      </c>
      <c r="O13" s="688"/>
      <c r="P13" s="688"/>
      <c r="Q13" s="690"/>
      <c r="R13" s="26"/>
      <c r="S13" s="26"/>
      <c r="T13" s="687" t="s">
        <v>46</v>
      </c>
      <c r="U13" s="688"/>
      <c r="V13" s="688"/>
      <c r="W13" s="688"/>
      <c r="X13" s="688"/>
      <c r="Y13" s="688"/>
      <c r="Z13" s="688"/>
      <c r="AA13" s="688"/>
      <c r="AB13" s="688"/>
      <c r="AC13" s="688"/>
      <c r="AD13" s="688"/>
      <c r="AE13" s="690"/>
      <c r="AF13" s="687" t="s">
        <v>47</v>
      </c>
      <c r="AG13" s="688"/>
      <c r="AH13" s="688"/>
      <c r="AI13" s="690"/>
      <c r="AJ13" s="26"/>
      <c r="AK13" s="26"/>
      <c r="AL13" s="687" t="s">
        <v>46</v>
      </c>
      <c r="AM13" s="688"/>
      <c r="AN13" s="688"/>
      <c r="AO13" s="688"/>
      <c r="AP13" s="688"/>
      <c r="AQ13" s="688"/>
      <c r="AR13" s="688"/>
      <c r="AS13" s="688"/>
      <c r="AT13" s="688"/>
      <c r="AU13" s="688"/>
      <c r="AV13" s="688"/>
      <c r="AW13" s="690"/>
      <c r="AX13" s="687" t="s">
        <v>47</v>
      </c>
      <c r="AY13" s="688"/>
      <c r="AZ13" s="688"/>
      <c r="BA13" s="690"/>
      <c r="BB13" s="26"/>
      <c r="BC13" s="687" t="s">
        <v>46</v>
      </c>
      <c r="BD13" s="688"/>
      <c r="BE13" s="688"/>
      <c r="BF13" s="688"/>
      <c r="BG13" s="688"/>
      <c r="BH13" s="688"/>
      <c r="BI13" s="688"/>
      <c r="BJ13" s="688"/>
      <c r="BK13" s="688"/>
      <c r="BL13" s="688"/>
      <c r="BM13" s="688"/>
      <c r="BN13" s="690"/>
      <c r="BO13" s="687" t="s">
        <v>47</v>
      </c>
      <c r="BP13" s="688"/>
      <c r="BQ13" s="688"/>
      <c r="BR13" s="690"/>
      <c r="BS13" s="26"/>
    </row>
    <row r="14" spans="1:71">
      <c r="A14" s="26"/>
      <c r="B14" s="745" t="s">
        <v>48</v>
      </c>
      <c r="C14" s="746"/>
      <c r="D14" s="746"/>
      <c r="E14" s="746"/>
      <c r="F14" s="746"/>
      <c r="G14" s="746"/>
      <c r="H14" s="746"/>
      <c r="I14" s="746"/>
      <c r="J14" s="746"/>
      <c r="K14" s="746"/>
      <c r="L14" s="746"/>
      <c r="M14" s="747"/>
      <c r="N14" s="748" t="s">
        <v>327</v>
      </c>
      <c r="O14" s="749"/>
      <c r="P14" s="749"/>
      <c r="Q14" s="750"/>
      <c r="R14" s="26"/>
      <c r="S14" s="26"/>
      <c r="T14" s="739" t="s">
        <v>100</v>
      </c>
      <c r="U14" s="740"/>
      <c r="V14" s="740"/>
      <c r="W14" s="740"/>
      <c r="X14" s="740"/>
      <c r="Y14" s="740"/>
      <c r="Z14" s="740"/>
      <c r="AA14" s="740"/>
      <c r="AB14" s="740"/>
      <c r="AC14" s="740"/>
      <c r="AD14" s="740"/>
      <c r="AE14" s="741"/>
      <c r="AF14" s="718"/>
      <c r="AG14" s="719"/>
      <c r="AH14" s="719"/>
      <c r="AI14" s="720"/>
      <c r="AJ14" s="26"/>
      <c r="AK14" s="26"/>
      <c r="AL14" s="739" t="s">
        <v>156</v>
      </c>
      <c r="AM14" s="740"/>
      <c r="AN14" s="740"/>
      <c r="AO14" s="740"/>
      <c r="AP14" s="740"/>
      <c r="AQ14" s="740"/>
      <c r="AR14" s="740"/>
      <c r="AS14" s="740"/>
      <c r="AT14" s="740"/>
      <c r="AU14" s="740"/>
      <c r="AV14" s="740"/>
      <c r="AW14" s="741"/>
      <c r="AX14" s="718"/>
      <c r="AY14" s="719"/>
      <c r="AZ14" s="719"/>
      <c r="BA14" s="720"/>
      <c r="BB14" s="26"/>
      <c r="BC14" s="715" t="s">
        <v>328</v>
      </c>
      <c r="BD14" s="716"/>
      <c r="BE14" s="716"/>
      <c r="BF14" s="716"/>
      <c r="BG14" s="716"/>
      <c r="BH14" s="716"/>
      <c r="BI14" s="716"/>
      <c r="BJ14" s="716"/>
      <c r="BK14" s="716"/>
      <c r="BL14" s="716"/>
      <c r="BM14" s="716"/>
      <c r="BN14" s="717"/>
      <c r="BO14" s="718"/>
      <c r="BP14" s="719"/>
      <c r="BQ14" s="719"/>
      <c r="BR14" s="720"/>
      <c r="BS14" s="26"/>
    </row>
    <row r="15" spans="1:71">
      <c r="A15" s="26"/>
      <c r="B15" s="739" t="s">
        <v>49</v>
      </c>
      <c r="C15" s="740"/>
      <c r="D15" s="740"/>
      <c r="E15" s="740"/>
      <c r="F15" s="740"/>
      <c r="G15" s="740"/>
      <c r="H15" s="740"/>
      <c r="I15" s="740"/>
      <c r="J15" s="740"/>
      <c r="K15" s="740"/>
      <c r="L15" s="740"/>
      <c r="M15" s="741"/>
      <c r="N15" s="718"/>
      <c r="O15" s="719"/>
      <c r="P15" s="719"/>
      <c r="Q15" s="720"/>
      <c r="R15" s="26"/>
      <c r="S15" s="26"/>
      <c r="T15" s="742" t="s">
        <v>101</v>
      </c>
      <c r="U15" s="743"/>
      <c r="V15" s="743"/>
      <c r="W15" s="743"/>
      <c r="X15" s="743"/>
      <c r="Y15" s="743"/>
      <c r="Z15" s="743"/>
      <c r="AA15" s="743"/>
      <c r="AB15" s="743"/>
      <c r="AC15" s="743"/>
      <c r="AD15" s="743"/>
      <c r="AE15" s="744"/>
      <c r="AF15" s="712"/>
      <c r="AG15" s="713"/>
      <c r="AH15" s="713"/>
      <c r="AI15" s="714"/>
      <c r="AJ15" s="26"/>
      <c r="AK15" s="26"/>
      <c r="AL15" s="736" t="s">
        <v>329</v>
      </c>
      <c r="AM15" s="737"/>
      <c r="AN15" s="737"/>
      <c r="AO15" s="737"/>
      <c r="AP15" s="737"/>
      <c r="AQ15" s="737"/>
      <c r="AR15" s="737"/>
      <c r="AS15" s="737"/>
      <c r="AT15" s="737"/>
      <c r="AU15" s="737"/>
      <c r="AV15" s="737"/>
      <c r="AW15" s="738"/>
      <c r="AX15" s="712"/>
      <c r="AY15" s="713"/>
      <c r="AZ15" s="713"/>
      <c r="BA15" s="714"/>
      <c r="BB15" s="26"/>
      <c r="BC15" s="709" t="s">
        <v>330</v>
      </c>
      <c r="BD15" s="710"/>
      <c r="BE15" s="710"/>
      <c r="BF15" s="710"/>
      <c r="BG15" s="710"/>
      <c r="BH15" s="710"/>
      <c r="BI15" s="710"/>
      <c r="BJ15" s="710"/>
      <c r="BK15" s="710"/>
      <c r="BL15" s="710"/>
      <c r="BM15" s="710"/>
      <c r="BN15" s="711"/>
      <c r="BO15" s="712"/>
      <c r="BP15" s="713"/>
      <c r="BQ15" s="713"/>
      <c r="BR15" s="714"/>
      <c r="BS15" s="26"/>
    </row>
    <row r="16" spans="1:71">
      <c r="A16" s="26"/>
      <c r="B16" s="736" t="s">
        <v>1046</v>
      </c>
      <c r="C16" s="737"/>
      <c r="D16" s="737"/>
      <c r="E16" s="737"/>
      <c r="F16" s="737"/>
      <c r="G16" s="737"/>
      <c r="H16" s="737"/>
      <c r="I16" s="737"/>
      <c r="J16" s="737"/>
      <c r="K16" s="737"/>
      <c r="L16" s="737"/>
      <c r="M16" s="738"/>
      <c r="N16" s="712"/>
      <c r="O16" s="713"/>
      <c r="P16" s="713"/>
      <c r="Q16" s="714"/>
      <c r="R16" s="26"/>
      <c r="S16" s="26"/>
      <c r="T16" s="736" t="s">
        <v>102</v>
      </c>
      <c r="U16" s="737"/>
      <c r="V16" s="737"/>
      <c r="W16" s="737"/>
      <c r="X16" s="737"/>
      <c r="Y16" s="737"/>
      <c r="Z16" s="737"/>
      <c r="AA16" s="737"/>
      <c r="AB16" s="737"/>
      <c r="AC16" s="737"/>
      <c r="AD16" s="737"/>
      <c r="AE16" s="738"/>
      <c r="AF16" s="712"/>
      <c r="AG16" s="713"/>
      <c r="AH16" s="713"/>
      <c r="AI16" s="714"/>
      <c r="AJ16" s="26"/>
      <c r="AK16" s="26"/>
      <c r="AL16" s="736" t="s">
        <v>157</v>
      </c>
      <c r="AM16" s="737"/>
      <c r="AN16" s="737"/>
      <c r="AO16" s="737"/>
      <c r="AP16" s="737"/>
      <c r="AQ16" s="737"/>
      <c r="AR16" s="737"/>
      <c r="AS16" s="737"/>
      <c r="AT16" s="737"/>
      <c r="AU16" s="737"/>
      <c r="AV16" s="737"/>
      <c r="AW16" s="738"/>
      <c r="AX16" s="712"/>
      <c r="AY16" s="713"/>
      <c r="AZ16" s="713"/>
      <c r="BA16" s="714"/>
      <c r="BB16" s="26"/>
      <c r="BC16" s="709" t="s">
        <v>332</v>
      </c>
      <c r="BD16" s="710"/>
      <c r="BE16" s="710"/>
      <c r="BF16" s="710"/>
      <c r="BG16" s="710"/>
      <c r="BH16" s="710"/>
      <c r="BI16" s="710"/>
      <c r="BJ16" s="710"/>
      <c r="BK16" s="710"/>
      <c r="BL16" s="710"/>
      <c r="BM16" s="710"/>
      <c r="BN16" s="711"/>
      <c r="BO16" s="712"/>
      <c r="BP16" s="713"/>
      <c r="BQ16" s="713"/>
      <c r="BR16" s="714"/>
      <c r="BS16" s="26"/>
    </row>
    <row r="17" spans="1:71">
      <c r="A17" s="26"/>
      <c r="B17" s="736" t="s">
        <v>50</v>
      </c>
      <c r="C17" s="737"/>
      <c r="D17" s="737"/>
      <c r="E17" s="737"/>
      <c r="F17" s="737"/>
      <c r="G17" s="737"/>
      <c r="H17" s="737"/>
      <c r="I17" s="737"/>
      <c r="J17" s="737"/>
      <c r="K17" s="737"/>
      <c r="L17" s="737"/>
      <c r="M17" s="738"/>
      <c r="N17" s="712"/>
      <c r="O17" s="713"/>
      <c r="P17" s="713"/>
      <c r="Q17" s="714"/>
      <c r="R17" s="26"/>
      <c r="S17" s="26"/>
      <c r="T17" s="736" t="s">
        <v>103</v>
      </c>
      <c r="U17" s="737"/>
      <c r="V17" s="737"/>
      <c r="W17" s="737"/>
      <c r="X17" s="737"/>
      <c r="Y17" s="737"/>
      <c r="Z17" s="737"/>
      <c r="AA17" s="737"/>
      <c r="AB17" s="737"/>
      <c r="AC17" s="737"/>
      <c r="AD17" s="737"/>
      <c r="AE17" s="738"/>
      <c r="AF17" s="712"/>
      <c r="AG17" s="713"/>
      <c r="AH17" s="713"/>
      <c r="AI17" s="714"/>
      <c r="AJ17" s="26"/>
      <c r="AK17" s="26"/>
      <c r="AL17" s="736" t="s">
        <v>158</v>
      </c>
      <c r="AM17" s="737"/>
      <c r="AN17" s="737"/>
      <c r="AO17" s="737"/>
      <c r="AP17" s="737"/>
      <c r="AQ17" s="737"/>
      <c r="AR17" s="737"/>
      <c r="AS17" s="737"/>
      <c r="AT17" s="737"/>
      <c r="AU17" s="737"/>
      <c r="AV17" s="737"/>
      <c r="AW17" s="738"/>
      <c r="AX17" s="712"/>
      <c r="AY17" s="713"/>
      <c r="AZ17" s="713"/>
      <c r="BA17" s="714"/>
      <c r="BB17" s="26"/>
      <c r="BC17" s="709" t="s">
        <v>333</v>
      </c>
      <c r="BD17" s="710"/>
      <c r="BE17" s="710"/>
      <c r="BF17" s="710"/>
      <c r="BG17" s="710"/>
      <c r="BH17" s="710"/>
      <c r="BI17" s="710"/>
      <c r="BJ17" s="710"/>
      <c r="BK17" s="710"/>
      <c r="BL17" s="710"/>
      <c r="BM17" s="710"/>
      <c r="BN17" s="711"/>
      <c r="BO17" s="712"/>
      <c r="BP17" s="713"/>
      <c r="BQ17" s="713"/>
      <c r="BR17" s="714"/>
      <c r="BS17" s="26"/>
    </row>
    <row r="18" spans="1:71">
      <c r="A18" s="26"/>
      <c r="B18" s="709" t="s">
        <v>51</v>
      </c>
      <c r="C18" s="710"/>
      <c r="D18" s="710"/>
      <c r="E18" s="710"/>
      <c r="F18" s="710"/>
      <c r="G18" s="710"/>
      <c r="H18" s="710"/>
      <c r="I18" s="710"/>
      <c r="J18" s="710"/>
      <c r="K18" s="710"/>
      <c r="L18" s="710"/>
      <c r="M18" s="711"/>
      <c r="N18" s="712"/>
      <c r="O18" s="713"/>
      <c r="P18" s="713"/>
      <c r="Q18" s="714"/>
      <c r="R18" s="26"/>
      <c r="S18" s="26"/>
      <c r="T18" s="709" t="s">
        <v>104</v>
      </c>
      <c r="U18" s="710"/>
      <c r="V18" s="710"/>
      <c r="W18" s="710"/>
      <c r="X18" s="710"/>
      <c r="Y18" s="710"/>
      <c r="Z18" s="710"/>
      <c r="AA18" s="710"/>
      <c r="AB18" s="710"/>
      <c r="AC18" s="710"/>
      <c r="AD18" s="710"/>
      <c r="AE18" s="711"/>
      <c r="AF18" s="712"/>
      <c r="AG18" s="713"/>
      <c r="AH18" s="713"/>
      <c r="AI18" s="714"/>
      <c r="AJ18" s="26"/>
      <c r="AK18" s="26"/>
      <c r="AL18" s="709" t="s">
        <v>159</v>
      </c>
      <c r="AM18" s="710"/>
      <c r="AN18" s="710"/>
      <c r="AO18" s="710"/>
      <c r="AP18" s="710"/>
      <c r="AQ18" s="710"/>
      <c r="AR18" s="710"/>
      <c r="AS18" s="710"/>
      <c r="AT18" s="710"/>
      <c r="AU18" s="710"/>
      <c r="AV18" s="710"/>
      <c r="AW18" s="711"/>
      <c r="AX18" s="712"/>
      <c r="AY18" s="713"/>
      <c r="AZ18" s="713"/>
      <c r="BA18" s="714"/>
      <c r="BB18" s="26"/>
      <c r="BC18" s="709" t="s">
        <v>334</v>
      </c>
      <c r="BD18" s="710"/>
      <c r="BE18" s="710"/>
      <c r="BF18" s="710"/>
      <c r="BG18" s="710"/>
      <c r="BH18" s="710"/>
      <c r="BI18" s="710"/>
      <c r="BJ18" s="710"/>
      <c r="BK18" s="710"/>
      <c r="BL18" s="710"/>
      <c r="BM18" s="710"/>
      <c r="BN18" s="711"/>
      <c r="BO18" s="712"/>
      <c r="BP18" s="713"/>
      <c r="BQ18" s="713"/>
      <c r="BR18" s="714"/>
      <c r="BS18" s="26"/>
    </row>
    <row r="19" spans="1:71">
      <c r="A19" s="26"/>
      <c r="B19" s="715" t="s">
        <v>52</v>
      </c>
      <c r="C19" s="716"/>
      <c r="D19" s="716"/>
      <c r="E19" s="716"/>
      <c r="F19" s="716"/>
      <c r="G19" s="716"/>
      <c r="H19" s="716"/>
      <c r="I19" s="716"/>
      <c r="J19" s="716"/>
      <c r="K19" s="716"/>
      <c r="L19" s="716"/>
      <c r="M19" s="717"/>
      <c r="N19" s="718"/>
      <c r="O19" s="719"/>
      <c r="P19" s="719"/>
      <c r="Q19" s="720"/>
      <c r="R19" s="26"/>
      <c r="S19" s="26"/>
      <c r="T19" s="709" t="s">
        <v>105</v>
      </c>
      <c r="U19" s="710"/>
      <c r="V19" s="710"/>
      <c r="W19" s="710"/>
      <c r="X19" s="710"/>
      <c r="Y19" s="710"/>
      <c r="Z19" s="710"/>
      <c r="AA19" s="710"/>
      <c r="AB19" s="710"/>
      <c r="AC19" s="710"/>
      <c r="AD19" s="710"/>
      <c r="AE19" s="711"/>
      <c r="AF19" s="712"/>
      <c r="AG19" s="713"/>
      <c r="AH19" s="713"/>
      <c r="AI19" s="714"/>
      <c r="AJ19" s="26"/>
      <c r="AK19" s="26"/>
      <c r="AL19" s="709" t="s">
        <v>160</v>
      </c>
      <c r="AM19" s="710"/>
      <c r="AN19" s="710"/>
      <c r="AO19" s="710"/>
      <c r="AP19" s="710"/>
      <c r="AQ19" s="710"/>
      <c r="AR19" s="710"/>
      <c r="AS19" s="710"/>
      <c r="AT19" s="710"/>
      <c r="AU19" s="710"/>
      <c r="AV19" s="710"/>
      <c r="AW19" s="711"/>
      <c r="AX19" s="712"/>
      <c r="AY19" s="713"/>
      <c r="AZ19" s="713"/>
      <c r="BA19" s="714"/>
      <c r="BB19" s="26"/>
      <c r="BC19" s="709" t="s">
        <v>335</v>
      </c>
      <c r="BD19" s="710"/>
      <c r="BE19" s="710"/>
      <c r="BF19" s="710"/>
      <c r="BG19" s="710"/>
      <c r="BH19" s="710"/>
      <c r="BI19" s="710"/>
      <c r="BJ19" s="710"/>
      <c r="BK19" s="710"/>
      <c r="BL19" s="710"/>
      <c r="BM19" s="710"/>
      <c r="BN19" s="711"/>
      <c r="BO19" s="712"/>
      <c r="BP19" s="713"/>
      <c r="BQ19" s="713"/>
      <c r="BR19" s="714"/>
      <c r="BS19" s="26"/>
    </row>
    <row r="20" spans="1:71">
      <c r="A20" s="26"/>
      <c r="B20" s="709" t="s">
        <v>1045</v>
      </c>
      <c r="C20" s="710"/>
      <c r="D20" s="710"/>
      <c r="E20" s="710"/>
      <c r="F20" s="710"/>
      <c r="G20" s="710"/>
      <c r="H20" s="710"/>
      <c r="I20" s="710"/>
      <c r="J20" s="710"/>
      <c r="K20" s="710"/>
      <c r="L20" s="710"/>
      <c r="M20" s="711"/>
      <c r="N20" s="712"/>
      <c r="O20" s="713"/>
      <c r="P20" s="713"/>
      <c r="Q20" s="714"/>
      <c r="R20" s="26"/>
      <c r="S20" s="26"/>
      <c r="T20" s="709" t="s">
        <v>106</v>
      </c>
      <c r="U20" s="710"/>
      <c r="V20" s="710"/>
      <c r="W20" s="710"/>
      <c r="X20" s="710"/>
      <c r="Y20" s="710"/>
      <c r="Z20" s="710"/>
      <c r="AA20" s="710"/>
      <c r="AB20" s="710"/>
      <c r="AC20" s="710"/>
      <c r="AD20" s="710"/>
      <c r="AE20" s="711"/>
      <c r="AF20" s="712"/>
      <c r="AG20" s="713"/>
      <c r="AH20" s="713"/>
      <c r="AI20" s="714"/>
      <c r="AJ20" s="26"/>
      <c r="AK20" s="26"/>
      <c r="AL20" s="709" t="s">
        <v>161</v>
      </c>
      <c r="AM20" s="710"/>
      <c r="AN20" s="710"/>
      <c r="AO20" s="710"/>
      <c r="AP20" s="710"/>
      <c r="AQ20" s="710"/>
      <c r="AR20" s="710"/>
      <c r="AS20" s="710"/>
      <c r="AT20" s="710"/>
      <c r="AU20" s="710"/>
      <c r="AV20" s="710"/>
      <c r="AW20" s="711"/>
      <c r="AX20" s="712"/>
      <c r="AY20" s="713"/>
      <c r="AZ20" s="713"/>
      <c r="BA20" s="714"/>
      <c r="BB20" s="26"/>
      <c r="BC20" s="709" t="s">
        <v>336</v>
      </c>
      <c r="BD20" s="710"/>
      <c r="BE20" s="710"/>
      <c r="BF20" s="710"/>
      <c r="BG20" s="710"/>
      <c r="BH20" s="710"/>
      <c r="BI20" s="710"/>
      <c r="BJ20" s="710"/>
      <c r="BK20" s="710"/>
      <c r="BL20" s="710"/>
      <c r="BM20" s="710"/>
      <c r="BN20" s="711"/>
      <c r="BO20" s="712"/>
      <c r="BP20" s="713"/>
      <c r="BQ20" s="713"/>
      <c r="BR20" s="714"/>
      <c r="BS20" s="26"/>
    </row>
    <row r="21" spans="1:71">
      <c r="A21" s="26"/>
      <c r="B21" s="709" t="s">
        <v>54</v>
      </c>
      <c r="C21" s="710"/>
      <c r="D21" s="710"/>
      <c r="E21" s="710"/>
      <c r="F21" s="710"/>
      <c r="G21" s="710"/>
      <c r="H21" s="710"/>
      <c r="I21" s="710"/>
      <c r="J21" s="710"/>
      <c r="K21" s="710"/>
      <c r="L21" s="710"/>
      <c r="M21" s="711"/>
      <c r="N21" s="712"/>
      <c r="O21" s="713"/>
      <c r="P21" s="713"/>
      <c r="Q21" s="714"/>
      <c r="R21" s="26"/>
      <c r="S21" s="26"/>
      <c r="T21" s="709" t="s">
        <v>107</v>
      </c>
      <c r="U21" s="710"/>
      <c r="V21" s="710"/>
      <c r="W21" s="710"/>
      <c r="X21" s="710"/>
      <c r="Y21" s="710"/>
      <c r="Z21" s="710"/>
      <c r="AA21" s="710"/>
      <c r="AB21" s="710"/>
      <c r="AC21" s="710"/>
      <c r="AD21" s="710"/>
      <c r="AE21" s="711"/>
      <c r="AF21" s="712"/>
      <c r="AG21" s="713"/>
      <c r="AH21" s="713"/>
      <c r="AI21" s="714"/>
      <c r="AJ21" s="26"/>
      <c r="AK21" s="26"/>
      <c r="AL21" s="709" t="s">
        <v>162</v>
      </c>
      <c r="AM21" s="710"/>
      <c r="AN21" s="710"/>
      <c r="AO21" s="710"/>
      <c r="AP21" s="710"/>
      <c r="AQ21" s="710"/>
      <c r="AR21" s="710"/>
      <c r="AS21" s="710"/>
      <c r="AT21" s="710"/>
      <c r="AU21" s="710"/>
      <c r="AV21" s="710"/>
      <c r="AW21" s="711"/>
      <c r="AX21" s="712"/>
      <c r="AY21" s="713"/>
      <c r="AZ21" s="713"/>
      <c r="BA21" s="714"/>
      <c r="BB21" s="26"/>
      <c r="BC21" s="709" t="s">
        <v>337</v>
      </c>
      <c r="BD21" s="710"/>
      <c r="BE21" s="710"/>
      <c r="BF21" s="710"/>
      <c r="BG21" s="710"/>
      <c r="BH21" s="710"/>
      <c r="BI21" s="710"/>
      <c r="BJ21" s="710"/>
      <c r="BK21" s="710"/>
      <c r="BL21" s="710"/>
      <c r="BM21" s="710"/>
      <c r="BN21" s="711"/>
      <c r="BO21" s="712"/>
      <c r="BP21" s="713"/>
      <c r="BQ21" s="713"/>
      <c r="BR21" s="714"/>
      <c r="BS21" s="26"/>
    </row>
    <row r="22" spans="1:71">
      <c r="A22" s="26"/>
      <c r="B22" s="733" t="s">
        <v>55</v>
      </c>
      <c r="C22" s="734"/>
      <c r="D22" s="734"/>
      <c r="E22" s="734"/>
      <c r="F22" s="734"/>
      <c r="G22" s="734"/>
      <c r="H22" s="734"/>
      <c r="I22" s="734"/>
      <c r="J22" s="734"/>
      <c r="K22" s="734"/>
      <c r="L22" s="734"/>
      <c r="M22" s="735"/>
      <c r="N22" s="712"/>
      <c r="O22" s="713"/>
      <c r="P22" s="713"/>
      <c r="Q22" s="714"/>
      <c r="R22" s="26"/>
      <c r="S22" s="26"/>
      <c r="T22" s="709" t="s">
        <v>338</v>
      </c>
      <c r="U22" s="710"/>
      <c r="V22" s="710"/>
      <c r="W22" s="710"/>
      <c r="X22" s="710"/>
      <c r="Y22" s="710"/>
      <c r="Z22" s="710"/>
      <c r="AA22" s="710"/>
      <c r="AB22" s="710"/>
      <c r="AC22" s="710"/>
      <c r="AD22" s="710"/>
      <c r="AE22" s="711"/>
      <c r="AF22" s="712"/>
      <c r="AG22" s="713"/>
      <c r="AH22" s="713"/>
      <c r="AI22" s="714"/>
      <c r="AJ22" s="26"/>
      <c r="AK22" s="26"/>
      <c r="AL22" s="709" t="s">
        <v>163</v>
      </c>
      <c r="AM22" s="710"/>
      <c r="AN22" s="710"/>
      <c r="AO22" s="710"/>
      <c r="AP22" s="710"/>
      <c r="AQ22" s="710"/>
      <c r="AR22" s="710"/>
      <c r="AS22" s="710"/>
      <c r="AT22" s="710"/>
      <c r="AU22" s="710"/>
      <c r="AV22" s="710"/>
      <c r="AW22" s="711"/>
      <c r="AX22" s="712"/>
      <c r="AY22" s="713"/>
      <c r="AZ22" s="713"/>
      <c r="BA22" s="714"/>
      <c r="BB22" s="26"/>
      <c r="BC22" s="715" t="s">
        <v>339</v>
      </c>
      <c r="BD22" s="716"/>
      <c r="BE22" s="716"/>
      <c r="BF22" s="716"/>
      <c r="BG22" s="716"/>
      <c r="BH22" s="716"/>
      <c r="BI22" s="716"/>
      <c r="BJ22" s="716"/>
      <c r="BK22" s="716"/>
      <c r="BL22" s="716"/>
      <c r="BM22" s="716"/>
      <c r="BN22" s="717"/>
      <c r="BO22" s="724"/>
      <c r="BP22" s="725"/>
      <c r="BQ22" s="725"/>
      <c r="BR22" s="726"/>
      <c r="BS22" s="26"/>
    </row>
    <row r="23" spans="1:71">
      <c r="A23" s="26"/>
      <c r="B23" s="709" t="s">
        <v>56</v>
      </c>
      <c r="C23" s="710"/>
      <c r="D23" s="710"/>
      <c r="E23" s="710"/>
      <c r="F23" s="710"/>
      <c r="G23" s="710"/>
      <c r="H23" s="710"/>
      <c r="I23" s="710"/>
      <c r="J23" s="710"/>
      <c r="K23" s="710"/>
      <c r="L23" s="710"/>
      <c r="M23" s="711"/>
      <c r="N23" s="712"/>
      <c r="O23" s="713"/>
      <c r="P23" s="713"/>
      <c r="Q23" s="714"/>
      <c r="R23" s="26"/>
      <c r="S23" s="26"/>
      <c r="T23" s="709" t="s">
        <v>108</v>
      </c>
      <c r="U23" s="710"/>
      <c r="V23" s="710"/>
      <c r="W23" s="710"/>
      <c r="X23" s="710"/>
      <c r="Y23" s="710"/>
      <c r="Z23" s="710"/>
      <c r="AA23" s="710"/>
      <c r="AB23" s="710"/>
      <c r="AC23" s="710"/>
      <c r="AD23" s="710"/>
      <c r="AE23" s="711"/>
      <c r="AF23" s="712"/>
      <c r="AG23" s="713"/>
      <c r="AH23" s="713"/>
      <c r="AI23" s="714"/>
      <c r="AJ23" s="26"/>
      <c r="AK23" s="26"/>
      <c r="AL23" s="709" t="s">
        <v>164</v>
      </c>
      <c r="AM23" s="710"/>
      <c r="AN23" s="710"/>
      <c r="AO23" s="710"/>
      <c r="AP23" s="710"/>
      <c r="AQ23" s="710"/>
      <c r="AR23" s="710"/>
      <c r="AS23" s="710"/>
      <c r="AT23" s="710"/>
      <c r="AU23" s="710"/>
      <c r="AV23" s="710"/>
      <c r="AW23" s="711"/>
      <c r="AX23" s="712"/>
      <c r="AY23" s="713"/>
      <c r="AZ23" s="713"/>
      <c r="BA23" s="714"/>
      <c r="BB23" s="26"/>
      <c r="BC23" s="709" t="s">
        <v>340</v>
      </c>
      <c r="BD23" s="710"/>
      <c r="BE23" s="710"/>
      <c r="BF23" s="710"/>
      <c r="BG23" s="710"/>
      <c r="BH23" s="710"/>
      <c r="BI23" s="710"/>
      <c r="BJ23" s="710"/>
      <c r="BK23" s="710"/>
      <c r="BL23" s="710"/>
      <c r="BM23" s="710"/>
      <c r="BN23" s="711"/>
      <c r="BO23" s="712"/>
      <c r="BP23" s="713"/>
      <c r="BQ23" s="713"/>
      <c r="BR23" s="714"/>
      <c r="BS23" s="26"/>
    </row>
    <row r="24" spans="1:71">
      <c r="A24" s="26"/>
      <c r="B24" s="709" t="s">
        <v>57</v>
      </c>
      <c r="C24" s="710"/>
      <c r="D24" s="710"/>
      <c r="E24" s="710"/>
      <c r="F24" s="710"/>
      <c r="G24" s="710"/>
      <c r="H24" s="710"/>
      <c r="I24" s="710"/>
      <c r="J24" s="710"/>
      <c r="K24" s="710"/>
      <c r="L24" s="710"/>
      <c r="M24" s="711"/>
      <c r="N24" s="712"/>
      <c r="O24" s="713"/>
      <c r="P24" s="713"/>
      <c r="Q24" s="714"/>
      <c r="R24" s="26"/>
      <c r="S24" s="26"/>
      <c r="T24" s="709" t="s">
        <v>109</v>
      </c>
      <c r="U24" s="710"/>
      <c r="V24" s="710"/>
      <c r="W24" s="710"/>
      <c r="X24" s="710"/>
      <c r="Y24" s="710"/>
      <c r="Z24" s="710"/>
      <c r="AA24" s="710"/>
      <c r="AB24" s="710"/>
      <c r="AC24" s="710"/>
      <c r="AD24" s="710"/>
      <c r="AE24" s="711"/>
      <c r="AF24" s="712"/>
      <c r="AG24" s="713"/>
      <c r="AH24" s="713"/>
      <c r="AI24" s="714"/>
      <c r="AJ24" s="26"/>
      <c r="AK24" s="26"/>
      <c r="AL24" s="709" t="s">
        <v>165</v>
      </c>
      <c r="AM24" s="710"/>
      <c r="AN24" s="710"/>
      <c r="AO24" s="710"/>
      <c r="AP24" s="710"/>
      <c r="AQ24" s="710"/>
      <c r="AR24" s="710"/>
      <c r="AS24" s="710"/>
      <c r="AT24" s="710"/>
      <c r="AU24" s="710"/>
      <c r="AV24" s="710"/>
      <c r="AW24" s="711"/>
      <c r="AX24" s="712"/>
      <c r="AY24" s="713"/>
      <c r="AZ24" s="713"/>
      <c r="BA24" s="714"/>
      <c r="BB24" s="26"/>
      <c r="BC24" s="709" t="s">
        <v>341</v>
      </c>
      <c r="BD24" s="710"/>
      <c r="BE24" s="710"/>
      <c r="BF24" s="710"/>
      <c r="BG24" s="710"/>
      <c r="BH24" s="710"/>
      <c r="BI24" s="710"/>
      <c r="BJ24" s="710"/>
      <c r="BK24" s="710"/>
      <c r="BL24" s="710"/>
      <c r="BM24" s="710"/>
      <c r="BN24" s="711"/>
      <c r="BO24" s="712"/>
      <c r="BP24" s="713"/>
      <c r="BQ24" s="713"/>
      <c r="BR24" s="714"/>
      <c r="BS24" s="26"/>
    </row>
    <row r="25" spans="1:71">
      <c r="A25" s="26"/>
      <c r="B25" s="709" t="s">
        <v>58</v>
      </c>
      <c r="C25" s="710"/>
      <c r="D25" s="710"/>
      <c r="E25" s="710"/>
      <c r="F25" s="710"/>
      <c r="G25" s="710"/>
      <c r="H25" s="710"/>
      <c r="I25" s="710"/>
      <c r="J25" s="710"/>
      <c r="K25" s="710"/>
      <c r="L25" s="710"/>
      <c r="M25" s="711"/>
      <c r="N25" s="712"/>
      <c r="O25" s="713"/>
      <c r="P25" s="713"/>
      <c r="Q25" s="714"/>
      <c r="R25" s="26"/>
      <c r="S25" s="26"/>
      <c r="T25" s="709" t="s">
        <v>110</v>
      </c>
      <c r="U25" s="710"/>
      <c r="V25" s="710"/>
      <c r="W25" s="710"/>
      <c r="X25" s="710"/>
      <c r="Y25" s="710"/>
      <c r="Z25" s="710"/>
      <c r="AA25" s="710"/>
      <c r="AB25" s="710"/>
      <c r="AC25" s="710"/>
      <c r="AD25" s="710"/>
      <c r="AE25" s="711"/>
      <c r="AF25" s="712"/>
      <c r="AG25" s="713"/>
      <c r="AH25" s="713"/>
      <c r="AI25" s="714"/>
      <c r="AJ25" s="26"/>
      <c r="AK25" s="26"/>
      <c r="AL25" s="709" t="s">
        <v>166</v>
      </c>
      <c r="AM25" s="710"/>
      <c r="AN25" s="710"/>
      <c r="AO25" s="710"/>
      <c r="AP25" s="710"/>
      <c r="AQ25" s="710"/>
      <c r="AR25" s="710"/>
      <c r="AS25" s="710"/>
      <c r="AT25" s="710"/>
      <c r="AU25" s="710"/>
      <c r="AV25" s="710"/>
      <c r="AW25" s="711"/>
      <c r="AX25" s="712"/>
      <c r="AY25" s="713"/>
      <c r="AZ25" s="713"/>
      <c r="BA25" s="714"/>
      <c r="BB25" s="26"/>
      <c r="BC25" s="709" t="s">
        <v>342</v>
      </c>
      <c r="BD25" s="710"/>
      <c r="BE25" s="710"/>
      <c r="BF25" s="710"/>
      <c r="BG25" s="710"/>
      <c r="BH25" s="710"/>
      <c r="BI25" s="710"/>
      <c r="BJ25" s="710"/>
      <c r="BK25" s="710"/>
      <c r="BL25" s="710"/>
      <c r="BM25" s="710"/>
      <c r="BN25" s="711"/>
      <c r="BO25" s="712"/>
      <c r="BP25" s="713"/>
      <c r="BQ25" s="713"/>
      <c r="BR25" s="714"/>
      <c r="BS25" s="26"/>
    </row>
    <row r="26" spans="1:71">
      <c r="A26" s="26"/>
      <c r="B26" s="709" t="s">
        <v>59</v>
      </c>
      <c r="C26" s="710"/>
      <c r="D26" s="710"/>
      <c r="E26" s="710"/>
      <c r="F26" s="710"/>
      <c r="G26" s="710"/>
      <c r="H26" s="710"/>
      <c r="I26" s="710"/>
      <c r="J26" s="710"/>
      <c r="K26" s="710"/>
      <c r="L26" s="710"/>
      <c r="M26" s="711"/>
      <c r="N26" s="712"/>
      <c r="O26" s="713"/>
      <c r="P26" s="713"/>
      <c r="Q26" s="714"/>
      <c r="R26" s="26"/>
      <c r="S26" s="26"/>
      <c r="T26" s="709" t="s">
        <v>111</v>
      </c>
      <c r="U26" s="710"/>
      <c r="V26" s="710"/>
      <c r="W26" s="710"/>
      <c r="X26" s="710"/>
      <c r="Y26" s="710"/>
      <c r="Z26" s="710"/>
      <c r="AA26" s="710"/>
      <c r="AB26" s="710"/>
      <c r="AC26" s="710"/>
      <c r="AD26" s="710"/>
      <c r="AE26" s="711"/>
      <c r="AF26" s="712"/>
      <c r="AG26" s="713"/>
      <c r="AH26" s="713"/>
      <c r="AI26" s="714"/>
      <c r="AJ26" s="26"/>
      <c r="AK26" s="26"/>
      <c r="AL26" s="709" t="s">
        <v>167</v>
      </c>
      <c r="AM26" s="710"/>
      <c r="AN26" s="710"/>
      <c r="AO26" s="710"/>
      <c r="AP26" s="710"/>
      <c r="AQ26" s="710"/>
      <c r="AR26" s="710"/>
      <c r="AS26" s="710"/>
      <c r="AT26" s="710"/>
      <c r="AU26" s="710"/>
      <c r="AV26" s="710"/>
      <c r="AW26" s="711"/>
      <c r="AX26" s="712"/>
      <c r="AY26" s="713"/>
      <c r="AZ26" s="713"/>
      <c r="BA26" s="714"/>
      <c r="BB26" s="26"/>
      <c r="BC26" s="709" t="s">
        <v>343</v>
      </c>
      <c r="BD26" s="710"/>
      <c r="BE26" s="710"/>
      <c r="BF26" s="710"/>
      <c r="BG26" s="710"/>
      <c r="BH26" s="710"/>
      <c r="BI26" s="710"/>
      <c r="BJ26" s="710"/>
      <c r="BK26" s="710"/>
      <c r="BL26" s="710"/>
      <c r="BM26" s="710"/>
      <c r="BN26" s="711"/>
      <c r="BO26" s="712"/>
      <c r="BP26" s="713"/>
      <c r="BQ26" s="713"/>
      <c r="BR26" s="714"/>
      <c r="BS26" s="26"/>
    </row>
    <row r="27" spans="1:71">
      <c r="A27" s="26"/>
      <c r="B27" s="709" t="s">
        <v>60</v>
      </c>
      <c r="C27" s="710"/>
      <c r="D27" s="710"/>
      <c r="E27" s="710"/>
      <c r="F27" s="710"/>
      <c r="G27" s="710"/>
      <c r="H27" s="710"/>
      <c r="I27" s="710"/>
      <c r="J27" s="710"/>
      <c r="K27" s="710"/>
      <c r="L27" s="710"/>
      <c r="M27" s="711"/>
      <c r="N27" s="712"/>
      <c r="O27" s="713"/>
      <c r="P27" s="713"/>
      <c r="Q27" s="714"/>
      <c r="R27" s="26"/>
      <c r="S27" s="26"/>
      <c r="T27" s="709" t="s">
        <v>112</v>
      </c>
      <c r="U27" s="710"/>
      <c r="V27" s="710"/>
      <c r="W27" s="710"/>
      <c r="X27" s="710"/>
      <c r="Y27" s="710"/>
      <c r="Z27" s="710"/>
      <c r="AA27" s="710"/>
      <c r="AB27" s="710"/>
      <c r="AC27" s="710"/>
      <c r="AD27" s="710"/>
      <c r="AE27" s="711"/>
      <c r="AF27" s="712"/>
      <c r="AG27" s="713"/>
      <c r="AH27" s="713"/>
      <c r="AI27" s="714"/>
      <c r="AJ27" s="26"/>
      <c r="AK27" s="26"/>
      <c r="AL27" s="709" t="s">
        <v>168</v>
      </c>
      <c r="AM27" s="710"/>
      <c r="AN27" s="710"/>
      <c r="AO27" s="710"/>
      <c r="AP27" s="710"/>
      <c r="AQ27" s="710"/>
      <c r="AR27" s="710"/>
      <c r="AS27" s="710"/>
      <c r="AT27" s="710"/>
      <c r="AU27" s="710"/>
      <c r="AV27" s="710"/>
      <c r="AW27" s="711"/>
      <c r="AX27" s="712"/>
      <c r="AY27" s="713"/>
      <c r="AZ27" s="713"/>
      <c r="BA27" s="714"/>
      <c r="BB27" s="26"/>
      <c r="BC27" s="709" t="s">
        <v>344</v>
      </c>
      <c r="BD27" s="710"/>
      <c r="BE27" s="710"/>
      <c r="BF27" s="710"/>
      <c r="BG27" s="710"/>
      <c r="BH27" s="710"/>
      <c r="BI27" s="710"/>
      <c r="BJ27" s="710"/>
      <c r="BK27" s="710"/>
      <c r="BL27" s="710"/>
      <c r="BM27" s="710"/>
      <c r="BN27" s="711"/>
      <c r="BO27" s="712"/>
      <c r="BP27" s="713"/>
      <c r="BQ27" s="713"/>
      <c r="BR27" s="714"/>
      <c r="BS27" s="26"/>
    </row>
    <row r="28" spans="1:71">
      <c r="A28" s="26"/>
      <c r="B28" s="715" t="s">
        <v>61</v>
      </c>
      <c r="C28" s="716"/>
      <c r="D28" s="716"/>
      <c r="E28" s="716"/>
      <c r="F28" s="716"/>
      <c r="G28" s="716"/>
      <c r="H28" s="716"/>
      <c r="I28" s="716"/>
      <c r="J28" s="716"/>
      <c r="K28" s="716"/>
      <c r="L28" s="716"/>
      <c r="M28" s="717"/>
      <c r="N28" s="718"/>
      <c r="O28" s="719"/>
      <c r="P28" s="719"/>
      <c r="Q28" s="720"/>
      <c r="R28" s="26"/>
      <c r="S28" s="26"/>
      <c r="T28" s="709" t="s">
        <v>345</v>
      </c>
      <c r="U28" s="710"/>
      <c r="V28" s="710"/>
      <c r="W28" s="710"/>
      <c r="X28" s="710"/>
      <c r="Y28" s="710"/>
      <c r="Z28" s="710"/>
      <c r="AA28" s="710"/>
      <c r="AB28" s="710"/>
      <c r="AC28" s="710"/>
      <c r="AD28" s="710"/>
      <c r="AE28" s="711"/>
      <c r="AF28" s="712"/>
      <c r="AG28" s="713"/>
      <c r="AH28" s="713"/>
      <c r="AI28" s="714"/>
      <c r="AJ28" s="26"/>
      <c r="AK28" s="26"/>
      <c r="AL28" s="709" t="s">
        <v>169</v>
      </c>
      <c r="AM28" s="710"/>
      <c r="AN28" s="710"/>
      <c r="AO28" s="710"/>
      <c r="AP28" s="710"/>
      <c r="AQ28" s="710"/>
      <c r="AR28" s="710"/>
      <c r="AS28" s="710"/>
      <c r="AT28" s="710"/>
      <c r="AU28" s="710"/>
      <c r="AV28" s="710"/>
      <c r="AW28" s="711"/>
      <c r="AX28" s="712"/>
      <c r="AY28" s="713"/>
      <c r="AZ28" s="713"/>
      <c r="BA28" s="714"/>
      <c r="BB28" s="26"/>
      <c r="BC28" s="709" t="s">
        <v>346</v>
      </c>
      <c r="BD28" s="710"/>
      <c r="BE28" s="710"/>
      <c r="BF28" s="710"/>
      <c r="BG28" s="710"/>
      <c r="BH28" s="710"/>
      <c r="BI28" s="710"/>
      <c r="BJ28" s="710"/>
      <c r="BK28" s="710"/>
      <c r="BL28" s="710"/>
      <c r="BM28" s="710"/>
      <c r="BN28" s="711"/>
      <c r="BO28" s="712"/>
      <c r="BP28" s="713"/>
      <c r="BQ28" s="713"/>
      <c r="BR28" s="714"/>
      <c r="BS28" s="26"/>
    </row>
    <row r="29" spans="1:71">
      <c r="A29" s="26"/>
      <c r="B29" s="709" t="s">
        <v>62</v>
      </c>
      <c r="C29" s="710"/>
      <c r="D29" s="710"/>
      <c r="E29" s="710"/>
      <c r="F29" s="710"/>
      <c r="G29" s="710"/>
      <c r="H29" s="710"/>
      <c r="I29" s="710"/>
      <c r="J29" s="710"/>
      <c r="K29" s="710"/>
      <c r="L29" s="710"/>
      <c r="M29" s="711"/>
      <c r="N29" s="712"/>
      <c r="O29" s="713"/>
      <c r="P29" s="713"/>
      <c r="Q29" s="714"/>
      <c r="R29" s="26"/>
      <c r="S29" s="26"/>
      <c r="T29" s="709" t="s">
        <v>113</v>
      </c>
      <c r="U29" s="710"/>
      <c r="V29" s="710"/>
      <c r="W29" s="710"/>
      <c r="X29" s="710"/>
      <c r="Y29" s="710"/>
      <c r="Z29" s="710"/>
      <c r="AA29" s="710"/>
      <c r="AB29" s="710"/>
      <c r="AC29" s="710"/>
      <c r="AD29" s="710"/>
      <c r="AE29" s="711"/>
      <c r="AF29" s="712"/>
      <c r="AG29" s="713"/>
      <c r="AH29" s="713"/>
      <c r="AI29" s="714"/>
      <c r="AJ29" s="26"/>
      <c r="AK29" s="26"/>
      <c r="AL29" s="709" t="s">
        <v>170</v>
      </c>
      <c r="AM29" s="710"/>
      <c r="AN29" s="710"/>
      <c r="AO29" s="710"/>
      <c r="AP29" s="710"/>
      <c r="AQ29" s="710"/>
      <c r="AR29" s="710"/>
      <c r="AS29" s="710"/>
      <c r="AT29" s="710"/>
      <c r="AU29" s="710"/>
      <c r="AV29" s="710"/>
      <c r="AW29" s="711"/>
      <c r="AX29" s="712"/>
      <c r="AY29" s="713"/>
      <c r="AZ29" s="713"/>
      <c r="BA29" s="714"/>
      <c r="BB29" s="26"/>
      <c r="BC29" s="709" t="s">
        <v>347</v>
      </c>
      <c r="BD29" s="710"/>
      <c r="BE29" s="710"/>
      <c r="BF29" s="710"/>
      <c r="BG29" s="710"/>
      <c r="BH29" s="710"/>
      <c r="BI29" s="710"/>
      <c r="BJ29" s="710"/>
      <c r="BK29" s="710"/>
      <c r="BL29" s="710"/>
      <c r="BM29" s="710"/>
      <c r="BN29" s="711"/>
      <c r="BO29" s="712"/>
      <c r="BP29" s="713"/>
      <c r="BQ29" s="713"/>
      <c r="BR29" s="714"/>
      <c r="BS29" s="26"/>
    </row>
    <row r="30" spans="1:71">
      <c r="A30" s="26"/>
      <c r="B30" s="709" t="s">
        <v>63</v>
      </c>
      <c r="C30" s="710"/>
      <c r="D30" s="710"/>
      <c r="E30" s="710"/>
      <c r="F30" s="710"/>
      <c r="G30" s="710"/>
      <c r="H30" s="710"/>
      <c r="I30" s="710"/>
      <c r="J30" s="710"/>
      <c r="K30" s="710"/>
      <c r="L30" s="710"/>
      <c r="M30" s="711"/>
      <c r="N30" s="712"/>
      <c r="O30" s="713"/>
      <c r="P30" s="713"/>
      <c r="Q30" s="714"/>
      <c r="R30" s="26"/>
      <c r="S30" s="26"/>
      <c r="T30" s="709" t="s">
        <v>114</v>
      </c>
      <c r="U30" s="710"/>
      <c r="V30" s="710"/>
      <c r="W30" s="710"/>
      <c r="X30" s="710"/>
      <c r="Y30" s="710"/>
      <c r="Z30" s="710"/>
      <c r="AA30" s="710"/>
      <c r="AB30" s="710"/>
      <c r="AC30" s="710"/>
      <c r="AD30" s="710"/>
      <c r="AE30" s="711"/>
      <c r="AF30" s="712"/>
      <c r="AG30" s="713"/>
      <c r="AH30" s="713"/>
      <c r="AI30" s="714"/>
      <c r="AJ30" s="26"/>
      <c r="AK30" s="26"/>
      <c r="AL30" s="709" t="s">
        <v>171</v>
      </c>
      <c r="AM30" s="710"/>
      <c r="AN30" s="710"/>
      <c r="AO30" s="710"/>
      <c r="AP30" s="710"/>
      <c r="AQ30" s="710"/>
      <c r="AR30" s="710"/>
      <c r="AS30" s="710"/>
      <c r="AT30" s="710"/>
      <c r="AU30" s="710"/>
      <c r="AV30" s="710"/>
      <c r="AW30" s="711"/>
      <c r="AX30" s="712"/>
      <c r="AY30" s="713"/>
      <c r="AZ30" s="713"/>
      <c r="BA30" s="714"/>
      <c r="BB30" s="26"/>
      <c r="BC30" s="709" t="s">
        <v>348</v>
      </c>
      <c r="BD30" s="710"/>
      <c r="BE30" s="710"/>
      <c r="BF30" s="710"/>
      <c r="BG30" s="710"/>
      <c r="BH30" s="710"/>
      <c r="BI30" s="710"/>
      <c r="BJ30" s="710"/>
      <c r="BK30" s="710"/>
      <c r="BL30" s="710"/>
      <c r="BM30" s="710"/>
      <c r="BN30" s="711"/>
      <c r="BO30" s="712"/>
      <c r="BP30" s="713"/>
      <c r="BQ30" s="713"/>
      <c r="BR30" s="714"/>
      <c r="BS30" s="26"/>
    </row>
    <row r="31" spans="1:71">
      <c r="A31" s="26"/>
      <c r="B31" s="709" t="s">
        <v>64</v>
      </c>
      <c r="C31" s="710"/>
      <c r="D31" s="710"/>
      <c r="E31" s="710"/>
      <c r="F31" s="710"/>
      <c r="G31" s="710"/>
      <c r="H31" s="710"/>
      <c r="I31" s="710"/>
      <c r="J31" s="710"/>
      <c r="K31" s="710"/>
      <c r="L31" s="710"/>
      <c r="M31" s="711"/>
      <c r="N31" s="712"/>
      <c r="O31" s="713"/>
      <c r="P31" s="713"/>
      <c r="Q31" s="714"/>
      <c r="R31" s="26"/>
      <c r="S31" s="26"/>
      <c r="T31" s="709" t="s">
        <v>115</v>
      </c>
      <c r="U31" s="710"/>
      <c r="V31" s="710"/>
      <c r="W31" s="710"/>
      <c r="X31" s="710"/>
      <c r="Y31" s="710"/>
      <c r="Z31" s="710"/>
      <c r="AA31" s="710"/>
      <c r="AB31" s="710"/>
      <c r="AC31" s="710"/>
      <c r="AD31" s="710"/>
      <c r="AE31" s="711"/>
      <c r="AF31" s="712"/>
      <c r="AG31" s="713"/>
      <c r="AH31" s="713"/>
      <c r="AI31" s="714"/>
      <c r="AJ31" s="26"/>
      <c r="AK31" s="26"/>
      <c r="AL31" s="709" t="s">
        <v>172</v>
      </c>
      <c r="AM31" s="710"/>
      <c r="AN31" s="710"/>
      <c r="AO31" s="710"/>
      <c r="AP31" s="710"/>
      <c r="AQ31" s="710"/>
      <c r="AR31" s="710"/>
      <c r="AS31" s="710"/>
      <c r="AT31" s="710"/>
      <c r="AU31" s="710"/>
      <c r="AV31" s="710"/>
      <c r="AW31" s="711"/>
      <c r="AX31" s="712"/>
      <c r="AY31" s="713"/>
      <c r="AZ31" s="713"/>
      <c r="BA31" s="714"/>
      <c r="BB31" s="26"/>
      <c r="BC31" s="709" t="s">
        <v>349</v>
      </c>
      <c r="BD31" s="710"/>
      <c r="BE31" s="710"/>
      <c r="BF31" s="710"/>
      <c r="BG31" s="710"/>
      <c r="BH31" s="710"/>
      <c r="BI31" s="710"/>
      <c r="BJ31" s="710"/>
      <c r="BK31" s="710"/>
      <c r="BL31" s="710"/>
      <c r="BM31" s="710"/>
      <c r="BN31" s="711"/>
      <c r="BO31" s="712"/>
      <c r="BP31" s="713"/>
      <c r="BQ31" s="713"/>
      <c r="BR31" s="714"/>
      <c r="BS31" s="26"/>
    </row>
    <row r="32" spans="1:71">
      <c r="A32" s="26"/>
      <c r="B32" s="709" t="s">
        <v>65</v>
      </c>
      <c r="C32" s="710"/>
      <c r="D32" s="710"/>
      <c r="E32" s="710"/>
      <c r="F32" s="710"/>
      <c r="G32" s="710"/>
      <c r="H32" s="710"/>
      <c r="I32" s="710"/>
      <c r="J32" s="710"/>
      <c r="K32" s="710"/>
      <c r="L32" s="710"/>
      <c r="M32" s="711"/>
      <c r="N32" s="712"/>
      <c r="O32" s="713"/>
      <c r="P32" s="713"/>
      <c r="Q32" s="714"/>
      <c r="R32" s="26"/>
      <c r="S32" s="26"/>
      <c r="T32" s="709" t="s">
        <v>116</v>
      </c>
      <c r="U32" s="710"/>
      <c r="V32" s="710"/>
      <c r="W32" s="710"/>
      <c r="X32" s="710"/>
      <c r="Y32" s="710"/>
      <c r="Z32" s="710"/>
      <c r="AA32" s="710"/>
      <c r="AB32" s="710"/>
      <c r="AC32" s="710"/>
      <c r="AD32" s="710"/>
      <c r="AE32" s="711"/>
      <c r="AF32" s="712"/>
      <c r="AG32" s="713"/>
      <c r="AH32" s="713"/>
      <c r="AI32" s="714"/>
      <c r="AJ32" s="26"/>
      <c r="AK32" s="26"/>
      <c r="AL32" s="709" t="s">
        <v>173</v>
      </c>
      <c r="AM32" s="710"/>
      <c r="AN32" s="710"/>
      <c r="AO32" s="710"/>
      <c r="AP32" s="710"/>
      <c r="AQ32" s="710"/>
      <c r="AR32" s="710"/>
      <c r="AS32" s="710"/>
      <c r="AT32" s="710"/>
      <c r="AU32" s="710"/>
      <c r="AV32" s="710"/>
      <c r="AW32" s="711"/>
      <c r="AX32" s="712"/>
      <c r="AY32" s="713"/>
      <c r="AZ32" s="713"/>
      <c r="BA32" s="714"/>
      <c r="BB32" s="26"/>
      <c r="BC32" s="715" t="s">
        <v>350</v>
      </c>
      <c r="BD32" s="716"/>
      <c r="BE32" s="716"/>
      <c r="BF32" s="716"/>
      <c r="BG32" s="716"/>
      <c r="BH32" s="716"/>
      <c r="BI32" s="716"/>
      <c r="BJ32" s="716"/>
      <c r="BK32" s="716"/>
      <c r="BL32" s="716"/>
      <c r="BM32" s="716"/>
      <c r="BN32" s="717"/>
      <c r="BO32" s="724"/>
      <c r="BP32" s="725"/>
      <c r="BQ32" s="725"/>
      <c r="BR32" s="726"/>
      <c r="BS32" s="26"/>
    </row>
    <row r="33" spans="1:71">
      <c r="A33" s="26"/>
      <c r="B33" s="709" t="s">
        <v>351</v>
      </c>
      <c r="C33" s="710"/>
      <c r="D33" s="710"/>
      <c r="E33" s="710"/>
      <c r="F33" s="710"/>
      <c r="G33" s="710"/>
      <c r="H33" s="710"/>
      <c r="I33" s="710"/>
      <c r="J33" s="710"/>
      <c r="K33" s="710"/>
      <c r="L33" s="710"/>
      <c r="M33" s="711"/>
      <c r="N33" s="712"/>
      <c r="O33" s="713"/>
      <c r="P33" s="713"/>
      <c r="Q33" s="714"/>
      <c r="R33" s="26"/>
      <c r="S33" s="26"/>
      <c r="T33" s="715" t="s">
        <v>121</v>
      </c>
      <c r="U33" s="716"/>
      <c r="V33" s="716"/>
      <c r="W33" s="716"/>
      <c r="X33" s="716"/>
      <c r="Y33" s="716"/>
      <c r="Z33" s="716"/>
      <c r="AA33" s="716"/>
      <c r="AB33" s="716"/>
      <c r="AC33" s="716"/>
      <c r="AD33" s="716"/>
      <c r="AE33" s="717"/>
      <c r="AF33" s="724"/>
      <c r="AG33" s="725"/>
      <c r="AH33" s="725"/>
      <c r="AI33" s="726"/>
      <c r="AJ33" s="26"/>
      <c r="AK33" s="26"/>
      <c r="AL33" s="709" t="s">
        <v>174</v>
      </c>
      <c r="AM33" s="710"/>
      <c r="AN33" s="710"/>
      <c r="AO33" s="710"/>
      <c r="AP33" s="710"/>
      <c r="AQ33" s="710"/>
      <c r="AR33" s="710"/>
      <c r="AS33" s="710"/>
      <c r="AT33" s="710"/>
      <c r="AU33" s="710"/>
      <c r="AV33" s="710"/>
      <c r="AW33" s="711"/>
      <c r="AX33" s="712"/>
      <c r="AY33" s="713"/>
      <c r="AZ33" s="713"/>
      <c r="BA33" s="714"/>
      <c r="BB33" s="26"/>
      <c r="BC33" s="721" t="s">
        <v>352</v>
      </c>
      <c r="BD33" s="722"/>
      <c r="BE33" s="722"/>
      <c r="BF33" s="722"/>
      <c r="BG33" s="722"/>
      <c r="BH33" s="722"/>
      <c r="BI33" s="722"/>
      <c r="BJ33" s="722"/>
      <c r="BK33" s="722"/>
      <c r="BL33" s="722"/>
      <c r="BM33" s="722"/>
      <c r="BN33" s="723"/>
      <c r="BO33" s="712"/>
      <c r="BP33" s="713"/>
      <c r="BQ33" s="713"/>
      <c r="BR33" s="714"/>
      <c r="BS33" s="26"/>
    </row>
    <row r="34" spans="1:71">
      <c r="A34" s="26"/>
      <c r="B34" s="709" t="s">
        <v>353</v>
      </c>
      <c r="C34" s="710"/>
      <c r="D34" s="710"/>
      <c r="E34" s="710"/>
      <c r="F34" s="710"/>
      <c r="G34" s="710"/>
      <c r="H34" s="710"/>
      <c r="I34" s="710"/>
      <c r="J34" s="710"/>
      <c r="K34" s="710"/>
      <c r="L34" s="710"/>
      <c r="M34" s="711"/>
      <c r="N34" s="712"/>
      <c r="O34" s="713"/>
      <c r="P34" s="713"/>
      <c r="Q34" s="714"/>
      <c r="R34" s="26"/>
      <c r="S34" s="26"/>
      <c r="T34" s="709" t="s">
        <v>122</v>
      </c>
      <c r="U34" s="710"/>
      <c r="V34" s="710"/>
      <c r="W34" s="710"/>
      <c r="X34" s="710"/>
      <c r="Y34" s="710"/>
      <c r="Z34" s="710"/>
      <c r="AA34" s="710"/>
      <c r="AB34" s="710"/>
      <c r="AC34" s="710"/>
      <c r="AD34" s="710"/>
      <c r="AE34" s="711"/>
      <c r="AF34" s="712"/>
      <c r="AG34" s="713"/>
      <c r="AH34" s="713"/>
      <c r="AI34" s="714"/>
      <c r="AJ34" s="26"/>
      <c r="AK34" s="26"/>
      <c r="AL34" s="709" t="s">
        <v>175</v>
      </c>
      <c r="AM34" s="710"/>
      <c r="AN34" s="710"/>
      <c r="AO34" s="710"/>
      <c r="AP34" s="710"/>
      <c r="AQ34" s="710"/>
      <c r="AR34" s="710"/>
      <c r="AS34" s="710"/>
      <c r="AT34" s="710"/>
      <c r="AU34" s="710"/>
      <c r="AV34" s="710"/>
      <c r="AW34" s="711"/>
      <c r="AX34" s="712"/>
      <c r="AY34" s="713"/>
      <c r="AZ34" s="713"/>
      <c r="BA34" s="714"/>
      <c r="BB34" s="26"/>
      <c r="BC34" s="709" t="s">
        <v>354</v>
      </c>
      <c r="BD34" s="710"/>
      <c r="BE34" s="710"/>
      <c r="BF34" s="710"/>
      <c r="BG34" s="710"/>
      <c r="BH34" s="710"/>
      <c r="BI34" s="710"/>
      <c r="BJ34" s="710"/>
      <c r="BK34" s="710"/>
      <c r="BL34" s="710"/>
      <c r="BM34" s="710"/>
      <c r="BN34" s="711"/>
      <c r="BO34" s="712"/>
      <c r="BP34" s="713"/>
      <c r="BQ34" s="713"/>
      <c r="BR34" s="714"/>
      <c r="BS34" s="26"/>
    </row>
    <row r="35" spans="1:71">
      <c r="A35" s="26"/>
      <c r="B35" s="709" t="s">
        <v>66</v>
      </c>
      <c r="C35" s="710"/>
      <c r="D35" s="710"/>
      <c r="E35" s="710"/>
      <c r="F35" s="710"/>
      <c r="G35" s="710"/>
      <c r="H35" s="710"/>
      <c r="I35" s="710"/>
      <c r="J35" s="710"/>
      <c r="K35" s="710"/>
      <c r="L35" s="710"/>
      <c r="M35" s="711"/>
      <c r="N35" s="712"/>
      <c r="O35" s="713"/>
      <c r="P35" s="713"/>
      <c r="Q35" s="714"/>
      <c r="R35" s="26"/>
      <c r="S35" s="26"/>
      <c r="T35" s="709" t="s">
        <v>123</v>
      </c>
      <c r="U35" s="710"/>
      <c r="V35" s="710"/>
      <c r="W35" s="710"/>
      <c r="X35" s="710"/>
      <c r="Y35" s="710"/>
      <c r="Z35" s="710"/>
      <c r="AA35" s="710"/>
      <c r="AB35" s="710"/>
      <c r="AC35" s="710"/>
      <c r="AD35" s="710"/>
      <c r="AE35" s="711"/>
      <c r="AF35" s="712"/>
      <c r="AG35" s="713"/>
      <c r="AH35" s="713"/>
      <c r="AI35" s="714"/>
      <c r="AJ35" s="26"/>
      <c r="AK35" s="26"/>
      <c r="AL35" s="709" t="s">
        <v>176</v>
      </c>
      <c r="AM35" s="710"/>
      <c r="AN35" s="710"/>
      <c r="AO35" s="710"/>
      <c r="AP35" s="710"/>
      <c r="AQ35" s="710"/>
      <c r="AR35" s="710"/>
      <c r="AS35" s="710"/>
      <c r="AT35" s="710"/>
      <c r="AU35" s="710"/>
      <c r="AV35" s="710"/>
      <c r="AW35" s="711"/>
      <c r="AX35" s="712"/>
      <c r="AY35" s="713"/>
      <c r="AZ35" s="713"/>
      <c r="BA35" s="714"/>
      <c r="BB35" s="26"/>
      <c r="BC35" s="709" t="s">
        <v>355</v>
      </c>
      <c r="BD35" s="710"/>
      <c r="BE35" s="710"/>
      <c r="BF35" s="710"/>
      <c r="BG35" s="710"/>
      <c r="BH35" s="710"/>
      <c r="BI35" s="710"/>
      <c r="BJ35" s="710"/>
      <c r="BK35" s="710"/>
      <c r="BL35" s="710"/>
      <c r="BM35" s="710"/>
      <c r="BN35" s="711"/>
      <c r="BO35" s="712"/>
      <c r="BP35" s="713"/>
      <c r="BQ35" s="713"/>
      <c r="BR35" s="714"/>
      <c r="BS35" s="26"/>
    </row>
    <row r="36" spans="1:71">
      <c r="A36" s="26"/>
      <c r="B36" s="709" t="s">
        <v>67</v>
      </c>
      <c r="C36" s="710"/>
      <c r="D36" s="710"/>
      <c r="E36" s="710"/>
      <c r="F36" s="710"/>
      <c r="G36" s="710"/>
      <c r="H36" s="710"/>
      <c r="I36" s="710"/>
      <c r="J36" s="710"/>
      <c r="K36" s="710"/>
      <c r="L36" s="710"/>
      <c r="M36" s="711"/>
      <c r="N36" s="712"/>
      <c r="O36" s="713"/>
      <c r="P36" s="713"/>
      <c r="Q36" s="714"/>
      <c r="R36" s="26"/>
      <c r="S36" s="26"/>
      <c r="T36" s="709" t="s">
        <v>124</v>
      </c>
      <c r="U36" s="710"/>
      <c r="V36" s="710"/>
      <c r="W36" s="710"/>
      <c r="X36" s="710"/>
      <c r="Y36" s="710"/>
      <c r="Z36" s="710"/>
      <c r="AA36" s="710"/>
      <c r="AB36" s="710"/>
      <c r="AC36" s="710"/>
      <c r="AD36" s="710"/>
      <c r="AE36" s="711"/>
      <c r="AF36" s="712"/>
      <c r="AG36" s="713"/>
      <c r="AH36" s="713"/>
      <c r="AI36" s="714"/>
      <c r="AJ36" s="26"/>
      <c r="AK36" s="26"/>
      <c r="AL36" s="709" t="s">
        <v>177</v>
      </c>
      <c r="AM36" s="710"/>
      <c r="AN36" s="710"/>
      <c r="AO36" s="710"/>
      <c r="AP36" s="710"/>
      <c r="AQ36" s="710"/>
      <c r="AR36" s="710"/>
      <c r="AS36" s="710"/>
      <c r="AT36" s="710"/>
      <c r="AU36" s="710"/>
      <c r="AV36" s="710"/>
      <c r="AW36" s="711"/>
      <c r="AX36" s="712"/>
      <c r="AY36" s="713"/>
      <c r="AZ36" s="713"/>
      <c r="BA36" s="714"/>
      <c r="BB36" s="26"/>
      <c r="BC36" s="709" t="s">
        <v>356</v>
      </c>
      <c r="BD36" s="710"/>
      <c r="BE36" s="710"/>
      <c r="BF36" s="710"/>
      <c r="BG36" s="710"/>
      <c r="BH36" s="710"/>
      <c r="BI36" s="710"/>
      <c r="BJ36" s="710"/>
      <c r="BK36" s="710"/>
      <c r="BL36" s="710"/>
      <c r="BM36" s="710"/>
      <c r="BN36" s="711"/>
      <c r="BO36" s="712"/>
      <c r="BP36" s="713"/>
      <c r="BQ36" s="713"/>
      <c r="BR36" s="714"/>
      <c r="BS36" s="26"/>
    </row>
    <row r="37" spans="1:71">
      <c r="A37" s="26"/>
      <c r="B37" s="715" t="s">
        <v>68</v>
      </c>
      <c r="C37" s="716"/>
      <c r="D37" s="716"/>
      <c r="E37" s="716"/>
      <c r="F37" s="716"/>
      <c r="G37" s="716"/>
      <c r="H37" s="716"/>
      <c r="I37" s="716"/>
      <c r="J37" s="716"/>
      <c r="K37" s="716"/>
      <c r="L37" s="716"/>
      <c r="M37" s="717"/>
      <c r="N37" s="718"/>
      <c r="O37" s="719"/>
      <c r="P37" s="719"/>
      <c r="Q37" s="720"/>
      <c r="R37" s="26"/>
      <c r="S37" s="26"/>
      <c r="T37" s="709" t="s">
        <v>125</v>
      </c>
      <c r="U37" s="710"/>
      <c r="V37" s="710"/>
      <c r="W37" s="710"/>
      <c r="X37" s="710"/>
      <c r="Y37" s="710"/>
      <c r="Z37" s="710"/>
      <c r="AA37" s="710"/>
      <c r="AB37" s="710"/>
      <c r="AC37" s="710"/>
      <c r="AD37" s="710"/>
      <c r="AE37" s="711"/>
      <c r="AF37" s="712"/>
      <c r="AG37" s="713"/>
      <c r="AH37" s="713"/>
      <c r="AI37" s="714"/>
      <c r="AJ37" s="26"/>
      <c r="AK37" s="26"/>
      <c r="AL37" s="715" t="s">
        <v>117</v>
      </c>
      <c r="AM37" s="716"/>
      <c r="AN37" s="716"/>
      <c r="AO37" s="716"/>
      <c r="AP37" s="716"/>
      <c r="AQ37" s="716"/>
      <c r="AR37" s="716"/>
      <c r="AS37" s="716"/>
      <c r="AT37" s="716"/>
      <c r="AU37" s="716"/>
      <c r="AV37" s="716"/>
      <c r="AW37" s="717"/>
      <c r="AX37" s="724"/>
      <c r="AY37" s="725"/>
      <c r="AZ37" s="725"/>
      <c r="BA37" s="726"/>
      <c r="BB37" s="26"/>
      <c r="BC37" s="709" t="s">
        <v>357</v>
      </c>
      <c r="BD37" s="710"/>
      <c r="BE37" s="710"/>
      <c r="BF37" s="710"/>
      <c r="BG37" s="710"/>
      <c r="BH37" s="710"/>
      <c r="BI37" s="710"/>
      <c r="BJ37" s="710"/>
      <c r="BK37" s="710"/>
      <c r="BL37" s="710"/>
      <c r="BM37" s="710"/>
      <c r="BN37" s="711"/>
      <c r="BO37" s="712"/>
      <c r="BP37" s="713"/>
      <c r="BQ37" s="713"/>
      <c r="BR37" s="714"/>
      <c r="BS37" s="26"/>
    </row>
    <row r="38" spans="1:71">
      <c r="A38" s="26"/>
      <c r="B38" s="709" t="s">
        <v>69</v>
      </c>
      <c r="C38" s="710"/>
      <c r="D38" s="710"/>
      <c r="E38" s="710"/>
      <c r="F38" s="710"/>
      <c r="G38" s="710"/>
      <c r="H38" s="710"/>
      <c r="I38" s="710"/>
      <c r="J38" s="710"/>
      <c r="K38" s="710"/>
      <c r="L38" s="710"/>
      <c r="M38" s="711"/>
      <c r="N38" s="712"/>
      <c r="O38" s="713"/>
      <c r="P38" s="713"/>
      <c r="Q38" s="714"/>
      <c r="R38" s="26"/>
      <c r="S38" s="26"/>
      <c r="T38" s="709" t="s">
        <v>126</v>
      </c>
      <c r="U38" s="710"/>
      <c r="V38" s="710"/>
      <c r="W38" s="710"/>
      <c r="X38" s="710"/>
      <c r="Y38" s="710"/>
      <c r="Z38" s="710"/>
      <c r="AA38" s="710"/>
      <c r="AB38" s="710"/>
      <c r="AC38" s="710"/>
      <c r="AD38" s="710"/>
      <c r="AE38" s="711"/>
      <c r="AF38" s="712"/>
      <c r="AG38" s="713"/>
      <c r="AH38" s="713"/>
      <c r="AI38" s="714"/>
      <c r="AJ38" s="26"/>
      <c r="AK38" s="26"/>
      <c r="AL38" s="721" t="s">
        <v>118</v>
      </c>
      <c r="AM38" s="722"/>
      <c r="AN38" s="722"/>
      <c r="AO38" s="722"/>
      <c r="AP38" s="722"/>
      <c r="AQ38" s="722"/>
      <c r="AR38" s="722"/>
      <c r="AS38" s="722"/>
      <c r="AT38" s="722"/>
      <c r="AU38" s="722"/>
      <c r="AV38" s="722"/>
      <c r="AW38" s="723"/>
      <c r="AX38" s="712"/>
      <c r="AY38" s="713"/>
      <c r="AZ38" s="713"/>
      <c r="BA38" s="714"/>
      <c r="BB38" s="26"/>
      <c r="BC38" s="709" t="s">
        <v>358</v>
      </c>
      <c r="BD38" s="710"/>
      <c r="BE38" s="710"/>
      <c r="BF38" s="710"/>
      <c r="BG38" s="710"/>
      <c r="BH38" s="710"/>
      <c r="BI38" s="710"/>
      <c r="BJ38" s="710"/>
      <c r="BK38" s="710"/>
      <c r="BL38" s="710"/>
      <c r="BM38" s="710"/>
      <c r="BN38" s="711"/>
      <c r="BO38" s="712"/>
      <c r="BP38" s="713"/>
      <c r="BQ38" s="713"/>
      <c r="BR38" s="714"/>
      <c r="BS38" s="26"/>
    </row>
    <row r="39" spans="1:71">
      <c r="A39" s="26"/>
      <c r="B39" s="709" t="s">
        <v>70</v>
      </c>
      <c r="C39" s="710"/>
      <c r="D39" s="710"/>
      <c r="E39" s="710"/>
      <c r="F39" s="710"/>
      <c r="G39" s="710"/>
      <c r="H39" s="710"/>
      <c r="I39" s="710"/>
      <c r="J39" s="710"/>
      <c r="K39" s="710"/>
      <c r="L39" s="710"/>
      <c r="M39" s="711"/>
      <c r="N39" s="712"/>
      <c r="O39" s="713"/>
      <c r="P39" s="713"/>
      <c r="Q39" s="714"/>
      <c r="R39" s="26"/>
      <c r="S39" s="26"/>
      <c r="T39" s="709" t="s">
        <v>359</v>
      </c>
      <c r="U39" s="710"/>
      <c r="V39" s="710"/>
      <c r="W39" s="710"/>
      <c r="X39" s="710"/>
      <c r="Y39" s="710"/>
      <c r="Z39" s="710"/>
      <c r="AA39" s="710"/>
      <c r="AB39" s="710"/>
      <c r="AC39" s="710"/>
      <c r="AD39" s="710"/>
      <c r="AE39" s="711"/>
      <c r="AF39" s="712"/>
      <c r="AG39" s="713"/>
      <c r="AH39" s="713"/>
      <c r="AI39" s="714"/>
      <c r="AJ39" s="26"/>
      <c r="AK39" s="26"/>
      <c r="AL39" s="709" t="s">
        <v>119</v>
      </c>
      <c r="AM39" s="710"/>
      <c r="AN39" s="710"/>
      <c r="AO39" s="710"/>
      <c r="AP39" s="710"/>
      <c r="AQ39" s="710"/>
      <c r="AR39" s="710"/>
      <c r="AS39" s="710"/>
      <c r="AT39" s="710"/>
      <c r="AU39" s="710"/>
      <c r="AV39" s="710"/>
      <c r="AW39" s="711"/>
      <c r="AX39" s="712"/>
      <c r="AY39" s="713"/>
      <c r="AZ39" s="713"/>
      <c r="BA39" s="714"/>
      <c r="BB39" s="26"/>
      <c r="BC39" s="709" t="s">
        <v>360</v>
      </c>
      <c r="BD39" s="710"/>
      <c r="BE39" s="710"/>
      <c r="BF39" s="710"/>
      <c r="BG39" s="710"/>
      <c r="BH39" s="710"/>
      <c r="BI39" s="710"/>
      <c r="BJ39" s="710"/>
      <c r="BK39" s="710"/>
      <c r="BL39" s="710"/>
      <c r="BM39" s="710"/>
      <c r="BN39" s="711"/>
      <c r="BO39" s="712"/>
      <c r="BP39" s="713"/>
      <c r="BQ39" s="713"/>
      <c r="BR39" s="714"/>
      <c r="BS39" s="26"/>
    </row>
    <row r="40" spans="1:71">
      <c r="A40" s="26"/>
      <c r="B40" s="709" t="s">
        <v>71</v>
      </c>
      <c r="C40" s="710"/>
      <c r="D40" s="710"/>
      <c r="E40" s="710"/>
      <c r="F40" s="710"/>
      <c r="G40" s="710"/>
      <c r="H40" s="710"/>
      <c r="I40" s="710"/>
      <c r="J40" s="710"/>
      <c r="K40" s="710"/>
      <c r="L40" s="710"/>
      <c r="M40" s="711"/>
      <c r="N40" s="712"/>
      <c r="O40" s="713"/>
      <c r="P40" s="713"/>
      <c r="Q40" s="714"/>
      <c r="R40" s="26"/>
      <c r="S40" s="26"/>
      <c r="T40" s="715" t="s">
        <v>127</v>
      </c>
      <c r="U40" s="716"/>
      <c r="V40" s="716"/>
      <c r="W40" s="716"/>
      <c r="X40" s="716"/>
      <c r="Y40" s="716"/>
      <c r="Z40" s="716"/>
      <c r="AA40" s="716"/>
      <c r="AB40" s="716"/>
      <c r="AC40" s="716"/>
      <c r="AD40" s="716"/>
      <c r="AE40" s="717"/>
      <c r="AF40" s="724"/>
      <c r="AG40" s="725"/>
      <c r="AH40" s="725"/>
      <c r="AI40" s="726"/>
      <c r="AJ40" s="26"/>
      <c r="AK40" s="26"/>
      <c r="AL40" s="709" t="s">
        <v>120</v>
      </c>
      <c r="AM40" s="710"/>
      <c r="AN40" s="710"/>
      <c r="AO40" s="710"/>
      <c r="AP40" s="710"/>
      <c r="AQ40" s="710"/>
      <c r="AR40" s="710"/>
      <c r="AS40" s="710"/>
      <c r="AT40" s="710"/>
      <c r="AU40" s="710"/>
      <c r="AV40" s="710"/>
      <c r="AW40" s="711"/>
      <c r="AX40" s="712"/>
      <c r="AY40" s="713"/>
      <c r="AZ40" s="713"/>
      <c r="BA40" s="714"/>
      <c r="BB40" s="26"/>
      <c r="BC40" s="715" t="s">
        <v>361</v>
      </c>
      <c r="BD40" s="716"/>
      <c r="BE40" s="716"/>
      <c r="BF40" s="716"/>
      <c r="BG40" s="716"/>
      <c r="BH40" s="716"/>
      <c r="BI40" s="716"/>
      <c r="BJ40" s="716"/>
      <c r="BK40" s="716"/>
      <c r="BL40" s="716"/>
      <c r="BM40" s="716"/>
      <c r="BN40" s="717"/>
      <c r="BO40" s="724"/>
      <c r="BP40" s="725"/>
      <c r="BQ40" s="725"/>
      <c r="BR40" s="726"/>
      <c r="BS40" s="26"/>
    </row>
    <row r="41" spans="1:71">
      <c r="A41" s="26"/>
      <c r="B41" s="709" t="s">
        <v>362</v>
      </c>
      <c r="C41" s="710"/>
      <c r="D41" s="710"/>
      <c r="E41" s="710"/>
      <c r="F41" s="710"/>
      <c r="G41" s="710"/>
      <c r="H41" s="710"/>
      <c r="I41" s="710"/>
      <c r="J41" s="710"/>
      <c r="K41" s="710"/>
      <c r="L41" s="710"/>
      <c r="M41" s="711"/>
      <c r="N41" s="712"/>
      <c r="O41" s="713"/>
      <c r="P41" s="713"/>
      <c r="Q41" s="714"/>
      <c r="R41" s="26"/>
      <c r="S41" s="26"/>
      <c r="T41" s="709" t="s">
        <v>128</v>
      </c>
      <c r="U41" s="710"/>
      <c r="V41" s="710"/>
      <c r="W41" s="710"/>
      <c r="X41" s="710"/>
      <c r="Y41" s="710"/>
      <c r="Z41" s="710"/>
      <c r="AA41" s="710"/>
      <c r="AB41" s="710"/>
      <c r="AC41" s="710"/>
      <c r="AD41" s="710"/>
      <c r="AE41" s="711"/>
      <c r="AF41" s="712"/>
      <c r="AG41" s="713"/>
      <c r="AH41" s="713"/>
      <c r="AI41" s="714"/>
      <c r="AJ41" s="26"/>
      <c r="AK41" s="26"/>
      <c r="AL41" s="715" t="s">
        <v>363</v>
      </c>
      <c r="AM41" s="716"/>
      <c r="AN41" s="716"/>
      <c r="AO41" s="716"/>
      <c r="AP41" s="716"/>
      <c r="AQ41" s="716"/>
      <c r="AR41" s="716"/>
      <c r="AS41" s="716"/>
      <c r="AT41" s="716"/>
      <c r="AU41" s="716"/>
      <c r="AV41" s="716"/>
      <c r="AW41" s="717"/>
      <c r="AX41" s="724"/>
      <c r="AY41" s="725"/>
      <c r="AZ41" s="725"/>
      <c r="BA41" s="726"/>
      <c r="BB41" s="26"/>
      <c r="BC41" s="709" t="s">
        <v>364</v>
      </c>
      <c r="BD41" s="710"/>
      <c r="BE41" s="710"/>
      <c r="BF41" s="710"/>
      <c r="BG41" s="710"/>
      <c r="BH41" s="710"/>
      <c r="BI41" s="710"/>
      <c r="BJ41" s="710"/>
      <c r="BK41" s="710"/>
      <c r="BL41" s="710"/>
      <c r="BM41" s="710"/>
      <c r="BN41" s="711"/>
      <c r="BO41" s="712"/>
      <c r="BP41" s="713"/>
      <c r="BQ41" s="713"/>
      <c r="BR41" s="714"/>
      <c r="BS41" s="26"/>
    </row>
    <row r="42" spans="1:71">
      <c r="A42" s="26"/>
      <c r="B42" s="709" t="s">
        <v>72</v>
      </c>
      <c r="C42" s="710"/>
      <c r="D42" s="710"/>
      <c r="E42" s="710"/>
      <c r="F42" s="710"/>
      <c r="G42" s="710"/>
      <c r="H42" s="710"/>
      <c r="I42" s="710"/>
      <c r="J42" s="710"/>
      <c r="K42" s="710"/>
      <c r="L42" s="710"/>
      <c r="M42" s="711"/>
      <c r="N42" s="712"/>
      <c r="O42" s="713"/>
      <c r="P42" s="713"/>
      <c r="Q42" s="714"/>
      <c r="R42" s="26"/>
      <c r="S42" s="26"/>
      <c r="T42" s="709"/>
      <c r="U42" s="710"/>
      <c r="V42" s="710"/>
      <c r="W42" s="710"/>
      <c r="X42" s="710"/>
      <c r="Y42" s="710"/>
      <c r="Z42" s="710"/>
      <c r="AA42" s="710"/>
      <c r="AB42" s="710"/>
      <c r="AC42" s="710"/>
      <c r="AD42" s="710"/>
      <c r="AE42" s="711"/>
      <c r="AF42" s="712"/>
      <c r="AG42" s="713"/>
      <c r="AH42" s="713"/>
      <c r="AI42" s="714"/>
      <c r="AJ42" s="26"/>
      <c r="AK42" s="26"/>
      <c r="AL42" s="709" t="s">
        <v>365</v>
      </c>
      <c r="AM42" s="710"/>
      <c r="AN42" s="710"/>
      <c r="AO42" s="710"/>
      <c r="AP42" s="710"/>
      <c r="AQ42" s="710"/>
      <c r="AR42" s="710"/>
      <c r="AS42" s="710"/>
      <c r="AT42" s="710"/>
      <c r="AU42" s="710"/>
      <c r="AV42" s="710"/>
      <c r="AW42" s="711"/>
      <c r="AX42" s="712"/>
      <c r="AY42" s="713"/>
      <c r="AZ42" s="713"/>
      <c r="BA42" s="714"/>
      <c r="BB42" s="26"/>
      <c r="BC42" s="709" t="s">
        <v>366</v>
      </c>
      <c r="BD42" s="710"/>
      <c r="BE42" s="710"/>
      <c r="BF42" s="710"/>
      <c r="BG42" s="710"/>
      <c r="BH42" s="710"/>
      <c r="BI42" s="710"/>
      <c r="BJ42" s="710"/>
      <c r="BK42" s="710"/>
      <c r="BL42" s="710"/>
      <c r="BM42" s="710"/>
      <c r="BN42" s="711"/>
      <c r="BO42" s="712"/>
      <c r="BP42" s="713"/>
      <c r="BQ42" s="713"/>
      <c r="BR42" s="714"/>
      <c r="BS42" s="26"/>
    </row>
    <row r="43" spans="1:71">
      <c r="A43" s="26"/>
      <c r="B43" s="709" t="s">
        <v>73</v>
      </c>
      <c r="C43" s="710"/>
      <c r="D43" s="710"/>
      <c r="E43" s="710"/>
      <c r="F43" s="710"/>
      <c r="G43" s="710"/>
      <c r="H43" s="710"/>
      <c r="I43" s="710"/>
      <c r="J43" s="710"/>
      <c r="K43" s="710"/>
      <c r="L43" s="710"/>
      <c r="M43" s="711"/>
      <c r="N43" s="712"/>
      <c r="O43" s="713"/>
      <c r="P43" s="713"/>
      <c r="Q43" s="714"/>
      <c r="R43" s="26"/>
      <c r="S43" s="26"/>
      <c r="T43" s="709" t="s">
        <v>367</v>
      </c>
      <c r="U43" s="710"/>
      <c r="V43" s="710"/>
      <c r="W43" s="710"/>
      <c r="X43" s="710"/>
      <c r="Y43" s="710"/>
      <c r="Z43" s="710"/>
      <c r="AA43" s="710"/>
      <c r="AB43" s="710"/>
      <c r="AC43" s="710"/>
      <c r="AD43" s="710"/>
      <c r="AE43" s="711"/>
      <c r="AF43" s="712"/>
      <c r="AG43" s="713"/>
      <c r="AH43" s="713"/>
      <c r="AI43" s="714"/>
      <c r="AJ43" s="26"/>
      <c r="AK43" s="26"/>
      <c r="AL43" s="709" t="s">
        <v>368</v>
      </c>
      <c r="AM43" s="710"/>
      <c r="AN43" s="710"/>
      <c r="AO43" s="710"/>
      <c r="AP43" s="710"/>
      <c r="AQ43" s="710"/>
      <c r="AR43" s="710"/>
      <c r="AS43" s="710"/>
      <c r="AT43" s="710"/>
      <c r="AU43" s="710"/>
      <c r="AV43" s="710"/>
      <c r="AW43" s="711"/>
      <c r="AX43" s="712"/>
      <c r="AY43" s="713"/>
      <c r="AZ43" s="713"/>
      <c r="BA43" s="714"/>
      <c r="BB43" s="26"/>
      <c r="BC43" s="709" t="s">
        <v>369</v>
      </c>
      <c r="BD43" s="710"/>
      <c r="BE43" s="710"/>
      <c r="BF43" s="710"/>
      <c r="BG43" s="710"/>
      <c r="BH43" s="710"/>
      <c r="BI43" s="710"/>
      <c r="BJ43" s="710"/>
      <c r="BK43" s="710"/>
      <c r="BL43" s="710"/>
      <c r="BM43" s="710"/>
      <c r="BN43" s="711"/>
      <c r="BO43" s="712"/>
      <c r="BP43" s="713"/>
      <c r="BQ43" s="713"/>
      <c r="BR43" s="714"/>
      <c r="BS43" s="26"/>
    </row>
    <row r="44" spans="1:71">
      <c r="A44" s="26"/>
      <c r="B44" s="709" t="s">
        <v>74</v>
      </c>
      <c r="C44" s="710"/>
      <c r="D44" s="710"/>
      <c r="E44" s="710"/>
      <c r="F44" s="710"/>
      <c r="G44" s="710"/>
      <c r="H44" s="710"/>
      <c r="I44" s="710"/>
      <c r="J44" s="710"/>
      <c r="K44" s="710"/>
      <c r="L44" s="710"/>
      <c r="M44" s="711"/>
      <c r="N44" s="712"/>
      <c r="O44" s="713"/>
      <c r="P44" s="713"/>
      <c r="Q44" s="714"/>
      <c r="R44" s="26"/>
      <c r="S44" s="26"/>
      <c r="T44" s="709" t="s">
        <v>129</v>
      </c>
      <c r="U44" s="710"/>
      <c r="V44" s="710"/>
      <c r="W44" s="710"/>
      <c r="X44" s="710"/>
      <c r="Y44" s="710"/>
      <c r="Z44" s="710"/>
      <c r="AA44" s="710"/>
      <c r="AB44" s="710"/>
      <c r="AC44" s="710"/>
      <c r="AD44" s="710"/>
      <c r="AE44" s="711"/>
      <c r="AF44" s="712"/>
      <c r="AG44" s="713"/>
      <c r="AH44" s="713"/>
      <c r="AI44" s="714"/>
      <c r="AJ44" s="26"/>
      <c r="AK44" s="26"/>
      <c r="AL44" s="709" t="s">
        <v>370</v>
      </c>
      <c r="AM44" s="710"/>
      <c r="AN44" s="710"/>
      <c r="AO44" s="710"/>
      <c r="AP44" s="710"/>
      <c r="AQ44" s="710"/>
      <c r="AR44" s="710"/>
      <c r="AS44" s="710"/>
      <c r="AT44" s="710"/>
      <c r="AU44" s="710"/>
      <c r="AV44" s="710"/>
      <c r="AW44" s="711"/>
      <c r="AX44" s="712"/>
      <c r="AY44" s="713"/>
      <c r="AZ44" s="713"/>
      <c r="BA44" s="714"/>
      <c r="BB44" s="26"/>
      <c r="BC44" s="709" t="s">
        <v>371</v>
      </c>
      <c r="BD44" s="710"/>
      <c r="BE44" s="710"/>
      <c r="BF44" s="710"/>
      <c r="BG44" s="710"/>
      <c r="BH44" s="710"/>
      <c r="BI44" s="710"/>
      <c r="BJ44" s="710"/>
      <c r="BK44" s="710"/>
      <c r="BL44" s="710"/>
      <c r="BM44" s="710"/>
      <c r="BN44" s="711"/>
      <c r="BO44" s="712"/>
      <c r="BP44" s="713"/>
      <c r="BQ44" s="713"/>
      <c r="BR44" s="714"/>
      <c r="BS44" s="26"/>
    </row>
    <row r="45" spans="1:71">
      <c r="A45" s="26"/>
      <c r="B45" s="709" t="s">
        <v>75</v>
      </c>
      <c r="C45" s="710"/>
      <c r="D45" s="710"/>
      <c r="E45" s="710"/>
      <c r="F45" s="710"/>
      <c r="G45" s="710"/>
      <c r="H45" s="710"/>
      <c r="I45" s="710"/>
      <c r="J45" s="710"/>
      <c r="K45" s="710"/>
      <c r="L45" s="710"/>
      <c r="M45" s="711"/>
      <c r="N45" s="712"/>
      <c r="O45" s="713"/>
      <c r="P45" s="713"/>
      <c r="Q45" s="714"/>
      <c r="R45" s="26"/>
      <c r="S45" s="26"/>
      <c r="T45" s="709" t="s">
        <v>130</v>
      </c>
      <c r="U45" s="710"/>
      <c r="V45" s="710"/>
      <c r="W45" s="710"/>
      <c r="X45" s="710"/>
      <c r="Y45" s="710"/>
      <c r="Z45" s="710"/>
      <c r="AA45" s="710"/>
      <c r="AB45" s="710"/>
      <c r="AC45" s="710"/>
      <c r="AD45" s="710"/>
      <c r="AE45" s="711"/>
      <c r="AF45" s="712"/>
      <c r="AG45" s="713"/>
      <c r="AH45" s="713"/>
      <c r="AI45" s="714"/>
      <c r="AJ45" s="26"/>
      <c r="AK45" s="26"/>
      <c r="AL45" s="727" t="s">
        <v>372</v>
      </c>
      <c r="AM45" s="728"/>
      <c r="AN45" s="728"/>
      <c r="AO45" s="728"/>
      <c r="AP45" s="728"/>
      <c r="AQ45" s="728"/>
      <c r="AR45" s="728"/>
      <c r="AS45" s="728"/>
      <c r="AT45" s="728"/>
      <c r="AU45" s="728"/>
      <c r="AV45" s="728"/>
      <c r="AW45" s="729"/>
      <c r="AX45" s="730"/>
      <c r="AY45" s="731"/>
      <c r="AZ45" s="731"/>
      <c r="BA45" s="732"/>
      <c r="BB45" s="26"/>
      <c r="BC45" s="709" t="s">
        <v>373</v>
      </c>
      <c r="BD45" s="710"/>
      <c r="BE45" s="710"/>
      <c r="BF45" s="710"/>
      <c r="BG45" s="710"/>
      <c r="BH45" s="710"/>
      <c r="BI45" s="710"/>
      <c r="BJ45" s="710"/>
      <c r="BK45" s="710"/>
      <c r="BL45" s="710"/>
      <c r="BM45" s="710"/>
      <c r="BN45" s="711"/>
      <c r="BO45" s="712"/>
      <c r="BP45" s="713"/>
      <c r="BQ45" s="713"/>
      <c r="BR45" s="714"/>
      <c r="BS45" s="26"/>
    </row>
    <row r="46" spans="1:71">
      <c r="A46" s="26"/>
      <c r="B46" s="709" t="s">
        <v>76</v>
      </c>
      <c r="C46" s="710"/>
      <c r="D46" s="710"/>
      <c r="E46" s="710"/>
      <c r="F46" s="710"/>
      <c r="G46" s="710"/>
      <c r="H46" s="710"/>
      <c r="I46" s="710"/>
      <c r="J46" s="710"/>
      <c r="K46" s="710"/>
      <c r="L46" s="710"/>
      <c r="M46" s="711"/>
      <c r="N46" s="712"/>
      <c r="O46" s="713"/>
      <c r="P46" s="713"/>
      <c r="Q46" s="714"/>
      <c r="R46" s="26"/>
      <c r="S46" s="26"/>
      <c r="T46" s="709" t="s">
        <v>131</v>
      </c>
      <c r="U46" s="710"/>
      <c r="V46" s="710"/>
      <c r="W46" s="710"/>
      <c r="X46" s="710"/>
      <c r="Y46" s="710"/>
      <c r="Z46" s="710"/>
      <c r="AA46" s="710"/>
      <c r="AB46" s="710"/>
      <c r="AC46" s="710"/>
      <c r="AD46" s="710"/>
      <c r="AE46" s="711"/>
      <c r="AF46" s="712"/>
      <c r="AG46" s="713"/>
      <c r="AH46" s="713"/>
      <c r="AI46" s="714"/>
      <c r="AJ46" s="26"/>
      <c r="AK46" s="26"/>
      <c r="AL46" s="709" t="s">
        <v>374</v>
      </c>
      <c r="AM46" s="710"/>
      <c r="AN46" s="710"/>
      <c r="AO46" s="710"/>
      <c r="AP46" s="710"/>
      <c r="AQ46" s="710"/>
      <c r="AR46" s="710"/>
      <c r="AS46" s="710"/>
      <c r="AT46" s="710"/>
      <c r="AU46" s="710"/>
      <c r="AV46" s="710"/>
      <c r="AW46" s="711"/>
      <c r="AX46" s="712"/>
      <c r="AY46" s="713"/>
      <c r="AZ46" s="713"/>
      <c r="BA46" s="714"/>
      <c r="BB46" s="26"/>
      <c r="BC46" s="709" t="s">
        <v>375</v>
      </c>
      <c r="BD46" s="710"/>
      <c r="BE46" s="710"/>
      <c r="BF46" s="710"/>
      <c r="BG46" s="710"/>
      <c r="BH46" s="710"/>
      <c r="BI46" s="710"/>
      <c r="BJ46" s="710"/>
      <c r="BK46" s="710"/>
      <c r="BL46" s="710"/>
      <c r="BM46" s="710"/>
      <c r="BN46" s="711"/>
      <c r="BO46" s="712"/>
      <c r="BP46" s="713"/>
      <c r="BQ46" s="713"/>
      <c r="BR46" s="714"/>
      <c r="BS46" s="26"/>
    </row>
    <row r="47" spans="1:71">
      <c r="A47" s="26"/>
      <c r="B47" s="709" t="s">
        <v>77</v>
      </c>
      <c r="C47" s="710"/>
      <c r="D47" s="710"/>
      <c r="E47" s="710"/>
      <c r="F47" s="710"/>
      <c r="G47" s="710"/>
      <c r="H47" s="710"/>
      <c r="I47" s="710"/>
      <c r="J47" s="710"/>
      <c r="K47" s="710"/>
      <c r="L47" s="710"/>
      <c r="M47" s="711"/>
      <c r="N47" s="712"/>
      <c r="O47" s="713"/>
      <c r="P47" s="713"/>
      <c r="Q47" s="714"/>
      <c r="R47" s="26"/>
      <c r="S47" s="26"/>
      <c r="T47" s="709" t="s">
        <v>376</v>
      </c>
      <c r="U47" s="710"/>
      <c r="V47" s="710"/>
      <c r="W47" s="710"/>
      <c r="X47" s="710"/>
      <c r="Y47" s="710"/>
      <c r="Z47" s="710"/>
      <c r="AA47" s="710"/>
      <c r="AB47" s="710"/>
      <c r="AC47" s="710"/>
      <c r="AD47" s="710"/>
      <c r="AE47" s="711"/>
      <c r="AF47" s="712"/>
      <c r="AG47" s="713"/>
      <c r="AH47" s="713"/>
      <c r="AI47" s="714"/>
      <c r="AJ47" s="26"/>
      <c r="AK47" s="26"/>
      <c r="AL47" s="709" t="s">
        <v>377</v>
      </c>
      <c r="AM47" s="710"/>
      <c r="AN47" s="710"/>
      <c r="AO47" s="710"/>
      <c r="AP47" s="710"/>
      <c r="AQ47" s="710"/>
      <c r="AR47" s="710"/>
      <c r="AS47" s="710"/>
      <c r="AT47" s="710"/>
      <c r="AU47" s="710"/>
      <c r="AV47" s="710"/>
      <c r="AW47" s="711"/>
      <c r="AX47" s="712"/>
      <c r="AY47" s="713"/>
      <c r="AZ47" s="713"/>
      <c r="BA47" s="714"/>
      <c r="BB47" s="26"/>
      <c r="BC47" s="709" t="s">
        <v>378</v>
      </c>
      <c r="BD47" s="710"/>
      <c r="BE47" s="710"/>
      <c r="BF47" s="710"/>
      <c r="BG47" s="710"/>
      <c r="BH47" s="710"/>
      <c r="BI47" s="710"/>
      <c r="BJ47" s="710"/>
      <c r="BK47" s="710"/>
      <c r="BL47" s="710"/>
      <c r="BM47" s="710"/>
      <c r="BN47" s="711"/>
      <c r="BO47" s="712"/>
      <c r="BP47" s="713"/>
      <c r="BQ47" s="713"/>
      <c r="BR47" s="714"/>
      <c r="BS47" s="26"/>
    </row>
    <row r="48" spans="1:71">
      <c r="A48" s="26"/>
      <c r="B48" s="709" t="s">
        <v>78</v>
      </c>
      <c r="C48" s="710"/>
      <c r="D48" s="710"/>
      <c r="E48" s="710"/>
      <c r="F48" s="710"/>
      <c r="G48" s="710"/>
      <c r="H48" s="710"/>
      <c r="I48" s="710"/>
      <c r="J48" s="710"/>
      <c r="K48" s="710"/>
      <c r="L48" s="710"/>
      <c r="M48" s="711"/>
      <c r="N48" s="712"/>
      <c r="O48" s="713"/>
      <c r="P48" s="713"/>
      <c r="Q48" s="714"/>
      <c r="R48" s="26"/>
      <c r="S48" s="26"/>
      <c r="T48" s="709" t="s">
        <v>132</v>
      </c>
      <c r="U48" s="710"/>
      <c r="V48" s="710"/>
      <c r="W48" s="710"/>
      <c r="X48" s="710"/>
      <c r="Y48" s="710"/>
      <c r="Z48" s="710"/>
      <c r="AA48" s="710"/>
      <c r="AB48" s="710"/>
      <c r="AC48" s="710"/>
      <c r="AD48" s="710"/>
      <c r="AE48" s="711"/>
      <c r="AF48" s="712"/>
      <c r="AG48" s="713"/>
      <c r="AH48" s="713"/>
      <c r="AI48" s="714"/>
      <c r="AJ48" s="26"/>
      <c r="AK48" s="26"/>
      <c r="AL48" s="709" t="s">
        <v>379</v>
      </c>
      <c r="AM48" s="710"/>
      <c r="AN48" s="710"/>
      <c r="AO48" s="710"/>
      <c r="AP48" s="710"/>
      <c r="AQ48" s="710"/>
      <c r="AR48" s="710"/>
      <c r="AS48" s="710"/>
      <c r="AT48" s="710"/>
      <c r="AU48" s="710"/>
      <c r="AV48" s="710"/>
      <c r="AW48" s="711"/>
      <c r="AX48" s="712"/>
      <c r="AY48" s="713"/>
      <c r="AZ48" s="713"/>
      <c r="BA48" s="714"/>
      <c r="BB48" s="26"/>
      <c r="BC48" s="709" t="s">
        <v>380</v>
      </c>
      <c r="BD48" s="710"/>
      <c r="BE48" s="710"/>
      <c r="BF48" s="710"/>
      <c r="BG48" s="710"/>
      <c r="BH48" s="710"/>
      <c r="BI48" s="710"/>
      <c r="BJ48" s="710"/>
      <c r="BK48" s="710"/>
      <c r="BL48" s="710"/>
      <c r="BM48" s="710"/>
      <c r="BN48" s="711"/>
      <c r="BO48" s="712"/>
      <c r="BP48" s="713"/>
      <c r="BQ48" s="713"/>
      <c r="BR48" s="714"/>
      <c r="BS48" s="26"/>
    </row>
    <row r="49" spans="1:71">
      <c r="A49" s="26"/>
      <c r="B49" s="709" t="s">
        <v>79</v>
      </c>
      <c r="C49" s="710"/>
      <c r="D49" s="710"/>
      <c r="E49" s="710"/>
      <c r="F49" s="710"/>
      <c r="G49" s="710"/>
      <c r="H49" s="710"/>
      <c r="I49" s="710"/>
      <c r="J49" s="710"/>
      <c r="K49" s="710"/>
      <c r="L49" s="710"/>
      <c r="M49" s="711"/>
      <c r="N49" s="712"/>
      <c r="O49" s="713"/>
      <c r="P49" s="713"/>
      <c r="Q49" s="714"/>
      <c r="R49" s="26"/>
      <c r="S49" s="26"/>
      <c r="T49" s="709" t="s">
        <v>133</v>
      </c>
      <c r="U49" s="710"/>
      <c r="V49" s="710"/>
      <c r="W49" s="710"/>
      <c r="X49" s="710"/>
      <c r="Y49" s="710"/>
      <c r="Z49" s="710"/>
      <c r="AA49" s="710"/>
      <c r="AB49" s="710"/>
      <c r="AC49" s="710"/>
      <c r="AD49" s="710"/>
      <c r="AE49" s="711"/>
      <c r="AF49" s="712"/>
      <c r="AG49" s="713"/>
      <c r="AH49" s="713"/>
      <c r="AI49" s="714"/>
      <c r="AJ49" s="26"/>
      <c r="AK49" s="26"/>
      <c r="AL49" s="709" t="s">
        <v>381</v>
      </c>
      <c r="AM49" s="710"/>
      <c r="AN49" s="710"/>
      <c r="AO49" s="710"/>
      <c r="AP49" s="710"/>
      <c r="AQ49" s="710"/>
      <c r="AR49" s="710"/>
      <c r="AS49" s="710"/>
      <c r="AT49" s="710"/>
      <c r="AU49" s="710"/>
      <c r="AV49" s="710"/>
      <c r="AW49" s="711"/>
      <c r="AX49" s="712"/>
      <c r="AY49" s="713"/>
      <c r="AZ49" s="713"/>
      <c r="BA49" s="714"/>
      <c r="BB49" s="26"/>
      <c r="BC49" s="709" t="s">
        <v>382</v>
      </c>
      <c r="BD49" s="710"/>
      <c r="BE49" s="710"/>
      <c r="BF49" s="710"/>
      <c r="BG49" s="710"/>
      <c r="BH49" s="710"/>
      <c r="BI49" s="710"/>
      <c r="BJ49" s="710"/>
      <c r="BK49" s="710"/>
      <c r="BL49" s="710"/>
      <c r="BM49" s="710"/>
      <c r="BN49" s="711"/>
      <c r="BO49" s="712"/>
      <c r="BP49" s="713"/>
      <c r="BQ49" s="713"/>
      <c r="BR49" s="714"/>
      <c r="BS49" s="26"/>
    </row>
    <row r="50" spans="1:71">
      <c r="A50" s="26"/>
      <c r="B50" s="709" t="s">
        <v>80</v>
      </c>
      <c r="C50" s="710"/>
      <c r="D50" s="710"/>
      <c r="E50" s="710"/>
      <c r="F50" s="710"/>
      <c r="G50" s="710"/>
      <c r="H50" s="710"/>
      <c r="I50" s="710"/>
      <c r="J50" s="710"/>
      <c r="K50" s="710"/>
      <c r="L50" s="710"/>
      <c r="M50" s="711"/>
      <c r="N50" s="712"/>
      <c r="O50" s="713"/>
      <c r="P50" s="713"/>
      <c r="Q50" s="714"/>
      <c r="R50" s="26"/>
      <c r="S50" s="26"/>
      <c r="T50" s="709" t="s">
        <v>134</v>
      </c>
      <c r="U50" s="710"/>
      <c r="V50" s="710"/>
      <c r="W50" s="710"/>
      <c r="X50" s="710"/>
      <c r="Y50" s="710"/>
      <c r="Z50" s="710"/>
      <c r="AA50" s="710"/>
      <c r="AB50" s="710"/>
      <c r="AC50" s="710"/>
      <c r="AD50" s="710"/>
      <c r="AE50" s="711"/>
      <c r="AF50" s="712"/>
      <c r="AG50" s="713"/>
      <c r="AH50" s="713"/>
      <c r="AI50" s="714"/>
      <c r="AJ50" s="26"/>
      <c r="AK50" s="26"/>
      <c r="AL50" s="709" t="s">
        <v>383</v>
      </c>
      <c r="AM50" s="710"/>
      <c r="AN50" s="710"/>
      <c r="AO50" s="710"/>
      <c r="AP50" s="710"/>
      <c r="AQ50" s="710"/>
      <c r="AR50" s="710"/>
      <c r="AS50" s="710"/>
      <c r="AT50" s="710"/>
      <c r="AU50" s="710"/>
      <c r="AV50" s="710"/>
      <c r="AW50" s="711"/>
      <c r="AX50" s="712"/>
      <c r="AY50" s="713"/>
      <c r="AZ50" s="713"/>
      <c r="BA50" s="714"/>
      <c r="BB50" s="26"/>
      <c r="BC50" s="709" t="s">
        <v>384</v>
      </c>
      <c r="BD50" s="710"/>
      <c r="BE50" s="710"/>
      <c r="BF50" s="710"/>
      <c r="BG50" s="710"/>
      <c r="BH50" s="710"/>
      <c r="BI50" s="710"/>
      <c r="BJ50" s="710"/>
      <c r="BK50" s="710"/>
      <c r="BL50" s="710"/>
      <c r="BM50" s="710"/>
      <c r="BN50" s="711"/>
      <c r="BO50" s="712"/>
      <c r="BP50" s="713"/>
      <c r="BQ50" s="713"/>
      <c r="BR50" s="714"/>
      <c r="BS50" s="26"/>
    </row>
    <row r="51" spans="1:71">
      <c r="A51" s="26"/>
      <c r="B51" s="715" t="s">
        <v>81</v>
      </c>
      <c r="C51" s="716"/>
      <c r="D51" s="716"/>
      <c r="E51" s="716"/>
      <c r="F51" s="716"/>
      <c r="G51" s="716"/>
      <c r="H51" s="716"/>
      <c r="I51" s="716"/>
      <c r="J51" s="716"/>
      <c r="K51" s="716"/>
      <c r="L51" s="716"/>
      <c r="M51" s="717"/>
      <c r="N51" s="718"/>
      <c r="O51" s="719"/>
      <c r="P51" s="719"/>
      <c r="Q51" s="720"/>
      <c r="R51" s="26"/>
      <c r="S51" s="26"/>
      <c r="T51" s="709" t="s">
        <v>135</v>
      </c>
      <c r="U51" s="710"/>
      <c r="V51" s="710"/>
      <c r="W51" s="710"/>
      <c r="X51" s="710"/>
      <c r="Y51" s="710"/>
      <c r="Z51" s="710"/>
      <c r="AA51" s="710"/>
      <c r="AB51" s="710"/>
      <c r="AC51" s="710"/>
      <c r="AD51" s="710"/>
      <c r="AE51" s="711"/>
      <c r="AF51" s="712"/>
      <c r="AG51" s="713"/>
      <c r="AH51" s="713"/>
      <c r="AI51" s="714"/>
      <c r="AJ51" s="26"/>
      <c r="AK51" s="26"/>
      <c r="AL51" s="709" t="s">
        <v>385</v>
      </c>
      <c r="AM51" s="710"/>
      <c r="AN51" s="710"/>
      <c r="AO51" s="710"/>
      <c r="AP51" s="710"/>
      <c r="AQ51" s="710"/>
      <c r="AR51" s="710"/>
      <c r="AS51" s="710"/>
      <c r="AT51" s="710"/>
      <c r="AU51" s="710"/>
      <c r="AV51" s="710"/>
      <c r="AW51" s="711"/>
      <c r="AX51" s="712"/>
      <c r="AY51" s="713"/>
      <c r="AZ51" s="713"/>
      <c r="BA51" s="714"/>
      <c r="BB51" s="26"/>
      <c r="BC51" s="709" t="s">
        <v>386</v>
      </c>
      <c r="BD51" s="710"/>
      <c r="BE51" s="710"/>
      <c r="BF51" s="710"/>
      <c r="BG51" s="710"/>
      <c r="BH51" s="710"/>
      <c r="BI51" s="710"/>
      <c r="BJ51" s="710"/>
      <c r="BK51" s="710"/>
      <c r="BL51" s="710"/>
      <c r="BM51" s="710"/>
      <c r="BN51" s="711"/>
      <c r="BO51" s="712"/>
      <c r="BP51" s="713"/>
      <c r="BQ51" s="713"/>
      <c r="BR51" s="714"/>
      <c r="BS51" s="26"/>
    </row>
    <row r="52" spans="1:71">
      <c r="A52" s="26"/>
      <c r="B52" s="709" t="s">
        <v>82</v>
      </c>
      <c r="C52" s="710"/>
      <c r="D52" s="710"/>
      <c r="E52" s="710"/>
      <c r="F52" s="710"/>
      <c r="G52" s="710"/>
      <c r="H52" s="710"/>
      <c r="I52" s="710"/>
      <c r="J52" s="710"/>
      <c r="K52" s="710"/>
      <c r="L52" s="710"/>
      <c r="M52" s="711"/>
      <c r="N52" s="712"/>
      <c r="O52" s="713"/>
      <c r="P52" s="713"/>
      <c r="Q52" s="714"/>
      <c r="R52" s="26"/>
      <c r="S52" s="26"/>
      <c r="T52" s="709" t="s">
        <v>136</v>
      </c>
      <c r="U52" s="710"/>
      <c r="V52" s="710"/>
      <c r="W52" s="710"/>
      <c r="X52" s="710"/>
      <c r="Y52" s="710"/>
      <c r="Z52" s="710"/>
      <c r="AA52" s="710"/>
      <c r="AB52" s="710"/>
      <c r="AC52" s="710"/>
      <c r="AD52" s="710"/>
      <c r="AE52" s="711"/>
      <c r="AF52" s="712"/>
      <c r="AG52" s="713"/>
      <c r="AH52" s="713"/>
      <c r="AI52" s="714"/>
      <c r="AJ52" s="26"/>
      <c r="AK52" s="26"/>
      <c r="AL52" s="709" t="s">
        <v>387</v>
      </c>
      <c r="AM52" s="710"/>
      <c r="AN52" s="710"/>
      <c r="AO52" s="710"/>
      <c r="AP52" s="710"/>
      <c r="AQ52" s="710"/>
      <c r="AR52" s="710"/>
      <c r="AS52" s="710"/>
      <c r="AT52" s="710"/>
      <c r="AU52" s="710"/>
      <c r="AV52" s="710"/>
      <c r="AW52" s="711"/>
      <c r="AX52" s="712"/>
      <c r="AY52" s="713"/>
      <c r="AZ52" s="713"/>
      <c r="BA52" s="714"/>
      <c r="BB52" s="26"/>
      <c r="BC52" s="709" t="s">
        <v>388</v>
      </c>
      <c r="BD52" s="710"/>
      <c r="BE52" s="710"/>
      <c r="BF52" s="710"/>
      <c r="BG52" s="710"/>
      <c r="BH52" s="710"/>
      <c r="BI52" s="710"/>
      <c r="BJ52" s="710"/>
      <c r="BK52" s="710"/>
      <c r="BL52" s="710"/>
      <c r="BM52" s="710"/>
      <c r="BN52" s="711"/>
      <c r="BO52" s="712"/>
      <c r="BP52" s="713"/>
      <c r="BQ52" s="713"/>
      <c r="BR52" s="714"/>
      <c r="BS52" s="26"/>
    </row>
    <row r="53" spans="1:71">
      <c r="A53" s="26"/>
      <c r="B53" s="709" t="s">
        <v>389</v>
      </c>
      <c r="C53" s="710"/>
      <c r="D53" s="710"/>
      <c r="E53" s="710"/>
      <c r="F53" s="710"/>
      <c r="G53" s="710"/>
      <c r="H53" s="710"/>
      <c r="I53" s="710"/>
      <c r="J53" s="710"/>
      <c r="K53" s="710"/>
      <c r="L53" s="710"/>
      <c r="M53" s="711"/>
      <c r="N53" s="712"/>
      <c r="O53" s="713"/>
      <c r="P53" s="713"/>
      <c r="Q53" s="714"/>
      <c r="R53" s="26"/>
      <c r="S53" s="26"/>
      <c r="T53" s="709" t="s">
        <v>137</v>
      </c>
      <c r="U53" s="710"/>
      <c r="V53" s="710"/>
      <c r="W53" s="710"/>
      <c r="X53" s="710"/>
      <c r="Y53" s="710"/>
      <c r="Z53" s="710"/>
      <c r="AA53" s="710"/>
      <c r="AB53" s="710"/>
      <c r="AC53" s="710"/>
      <c r="AD53" s="710"/>
      <c r="AE53" s="711"/>
      <c r="AF53" s="712"/>
      <c r="AG53" s="713"/>
      <c r="AH53" s="713"/>
      <c r="AI53" s="714"/>
      <c r="AJ53" s="26"/>
      <c r="AK53" s="26"/>
      <c r="AL53" s="727" t="s">
        <v>390</v>
      </c>
      <c r="AM53" s="728"/>
      <c r="AN53" s="728"/>
      <c r="AO53" s="728"/>
      <c r="AP53" s="728"/>
      <c r="AQ53" s="728"/>
      <c r="AR53" s="728"/>
      <c r="AS53" s="728"/>
      <c r="AT53" s="728"/>
      <c r="AU53" s="728"/>
      <c r="AV53" s="728"/>
      <c r="AW53" s="729"/>
      <c r="AX53" s="730"/>
      <c r="AY53" s="731"/>
      <c r="AZ53" s="731"/>
      <c r="BA53" s="732"/>
      <c r="BB53" s="26"/>
      <c r="BC53" s="709" t="s">
        <v>391</v>
      </c>
      <c r="BD53" s="710"/>
      <c r="BE53" s="710"/>
      <c r="BF53" s="710"/>
      <c r="BG53" s="710"/>
      <c r="BH53" s="710"/>
      <c r="BI53" s="710"/>
      <c r="BJ53" s="710"/>
      <c r="BK53" s="710"/>
      <c r="BL53" s="710"/>
      <c r="BM53" s="710"/>
      <c r="BN53" s="711"/>
      <c r="BO53" s="712"/>
      <c r="BP53" s="713"/>
      <c r="BQ53" s="713"/>
      <c r="BR53" s="714"/>
      <c r="BS53" s="26"/>
    </row>
    <row r="54" spans="1:71">
      <c r="A54" s="26"/>
      <c r="B54" s="709" t="s">
        <v>83</v>
      </c>
      <c r="C54" s="710"/>
      <c r="D54" s="710"/>
      <c r="E54" s="710"/>
      <c r="F54" s="710"/>
      <c r="G54" s="710"/>
      <c r="H54" s="710"/>
      <c r="I54" s="710"/>
      <c r="J54" s="710"/>
      <c r="K54" s="710"/>
      <c r="L54" s="710"/>
      <c r="M54" s="711"/>
      <c r="N54" s="712"/>
      <c r="O54" s="713"/>
      <c r="P54" s="713"/>
      <c r="Q54" s="714"/>
      <c r="R54" s="26"/>
      <c r="S54" s="26"/>
      <c r="T54" s="709" t="s">
        <v>138</v>
      </c>
      <c r="U54" s="710"/>
      <c r="V54" s="710"/>
      <c r="W54" s="710"/>
      <c r="X54" s="710"/>
      <c r="Y54" s="710"/>
      <c r="Z54" s="710"/>
      <c r="AA54" s="710"/>
      <c r="AB54" s="710"/>
      <c r="AC54" s="710"/>
      <c r="AD54" s="710"/>
      <c r="AE54" s="711"/>
      <c r="AF54" s="712"/>
      <c r="AG54" s="713"/>
      <c r="AH54" s="713"/>
      <c r="AI54" s="714"/>
      <c r="AJ54" s="26"/>
      <c r="AK54" s="26"/>
      <c r="AL54" s="721" t="s">
        <v>392</v>
      </c>
      <c r="AM54" s="722"/>
      <c r="AN54" s="722"/>
      <c r="AO54" s="722"/>
      <c r="AP54" s="722"/>
      <c r="AQ54" s="722"/>
      <c r="AR54" s="722"/>
      <c r="AS54" s="722"/>
      <c r="AT54" s="722"/>
      <c r="AU54" s="722"/>
      <c r="AV54" s="722"/>
      <c r="AW54" s="723"/>
      <c r="AX54" s="712"/>
      <c r="AY54" s="713"/>
      <c r="AZ54" s="713"/>
      <c r="BA54" s="714"/>
      <c r="BB54" s="26"/>
      <c r="BC54" s="26"/>
      <c r="BD54" s="26"/>
      <c r="BE54" s="26"/>
      <c r="BF54" s="26"/>
      <c r="BG54" s="26"/>
      <c r="BH54" s="26"/>
      <c r="BI54" s="26"/>
      <c r="BJ54" s="26"/>
      <c r="BK54" s="26"/>
      <c r="BL54" s="26"/>
      <c r="BM54" s="26"/>
      <c r="BN54" s="26"/>
      <c r="BO54" s="26"/>
      <c r="BP54" s="26"/>
      <c r="BQ54" s="26"/>
      <c r="BR54" s="26"/>
      <c r="BS54" s="26"/>
    </row>
    <row r="55" spans="1:71">
      <c r="A55" s="26"/>
      <c r="B55" s="709" t="s">
        <v>84</v>
      </c>
      <c r="C55" s="710"/>
      <c r="D55" s="710"/>
      <c r="E55" s="710"/>
      <c r="F55" s="710"/>
      <c r="G55" s="710"/>
      <c r="H55" s="710"/>
      <c r="I55" s="710"/>
      <c r="J55" s="710"/>
      <c r="K55" s="710"/>
      <c r="L55" s="710"/>
      <c r="M55" s="711"/>
      <c r="N55" s="712"/>
      <c r="O55" s="713"/>
      <c r="P55" s="713"/>
      <c r="Q55" s="714"/>
      <c r="R55" s="26"/>
      <c r="S55" s="26"/>
      <c r="T55" s="709" t="s">
        <v>393</v>
      </c>
      <c r="U55" s="710"/>
      <c r="V55" s="710"/>
      <c r="W55" s="710"/>
      <c r="X55" s="710"/>
      <c r="Y55" s="710"/>
      <c r="Z55" s="710"/>
      <c r="AA55" s="710"/>
      <c r="AB55" s="710"/>
      <c r="AC55" s="710"/>
      <c r="AD55" s="710"/>
      <c r="AE55" s="711"/>
      <c r="AF55" s="712"/>
      <c r="AG55" s="713"/>
      <c r="AH55" s="713"/>
      <c r="AI55" s="714"/>
      <c r="AJ55" s="26"/>
      <c r="AK55" s="26"/>
      <c r="AL55" s="709" t="s">
        <v>394</v>
      </c>
      <c r="AM55" s="710"/>
      <c r="AN55" s="710"/>
      <c r="AO55" s="710"/>
      <c r="AP55" s="710"/>
      <c r="AQ55" s="710"/>
      <c r="AR55" s="710"/>
      <c r="AS55" s="710"/>
      <c r="AT55" s="710"/>
      <c r="AU55" s="710"/>
      <c r="AV55" s="710"/>
      <c r="AW55" s="711"/>
      <c r="AX55" s="712"/>
      <c r="AY55" s="713"/>
      <c r="AZ55" s="713"/>
      <c r="BA55" s="714"/>
      <c r="BB55" s="26"/>
      <c r="BC55" s="26"/>
      <c r="BD55" s="26"/>
      <c r="BE55" s="26"/>
      <c r="BF55" s="26"/>
      <c r="BG55" s="26"/>
      <c r="BH55" s="26"/>
      <c r="BI55" s="26"/>
      <c r="BJ55" s="26"/>
      <c r="BK55" s="26"/>
      <c r="BL55" s="26"/>
      <c r="BM55" s="26"/>
      <c r="BN55" s="26"/>
      <c r="BO55" s="26"/>
      <c r="BP55" s="26"/>
      <c r="BQ55" s="26"/>
      <c r="BR55" s="26"/>
      <c r="BS55" s="26"/>
    </row>
    <row r="56" spans="1:71">
      <c r="A56" s="26"/>
      <c r="B56" s="709" t="s">
        <v>85</v>
      </c>
      <c r="C56" s="710"/>
      <c r="D56" s="710"/>
      <c r="E56" s="710"/>
      <c r="F56" s="710"/>
      <c r="G56" s="710"/>
      <c r="H56" s="710"/>
      <c r="I56" s="710"/>
      <c r="J56" s="710"/>
      <c r="K56" s="710"/>
      <c r="L56" s="710"/>
      <c r="M56" s="711"/>
      <c r="N56" s="712"/>
      <c r="O56" s="713"/>
      <c r="P56" s="713"/>
      <c r="Q56" s="714"/>
      <c r="R56" s="26"/>
      <c r="S56" s="26"/>
      <c r="T56" s="709" t="s">
        <v>139</v>
      </c>
      <c r="U56" s="710"/>
      <c r="V56" s="710"/>
      <c r="W56" s="710"/>
      <c r="X56" s="710"/>
      <c r="Y56" s="710"/>
      <c r="Z56" s="710"/>
      <c r="AA56" s="710"/>
      <c r="AB56" s="710"/>
      <c r="AC56" s="710"/>
      <c r="AD56" s="710"/>
      <c r="AE56" s="711"/>
      <c r="AF56" s="712"/>
      <c r="AG56" s="713"/>
      <c r="AH56" s="713"/>
      <c r="AI56" s="714"/>
      <c r="AJ56" s="26"/>
      <c r="AK56" s="26"/>
      <c r="AL56" s="709" t="s">
        <v>395</v>
      </c>
      <c r="AM56" s="710"/>
      <c r="AN56" s="710"/>
      <c r="AO56" s="710"/>
      <c r="AP56" s="710"/>
      <c r="AQ56" s="710"/>
      <c r="AR56" s="710"/>
      <c r="AS56" s="710"/>
      <c r="AT56" s="710"/>
      <c r="AU56" s="710"/>
      <c r="AV56" s="710"/>
      <c r="AW56" s="711"/>
      <c r="AX56" s="712"/>
      <c r="AY56" s="713"/>
      <c r="AZ56" s="713"/>
      <c r="BA56" s="714"/>
      <c r="BB56" s="26"/>
      <c r="BC56" s="26"/>
      <c r="BD56" s="26"/>
      <c r="BE56" s="26"/>
      <c r="BF56" s="26"/>
      <c r="BG56" s="26"/>
      <c r="BH56" s="26"/>
      <c r="BI56" s="26"/>
      <c r="BJ56" s="26"/>
      <c r="BK56" s="26"/>
      <c r="BL56" s="26"/>
      <c r="BM56" s="26"/>
      <c r="BN56" s="26"/>
      <c r="BO56" s="26"/>
      <c r="BP56" s="26"/>
      <c r="BQ56" s="26"/>
      <c r="BR56" s="26"/>
      <c r="BS56" s="26"/>
    </row>
    <row r="57" spans="1:71">
      <c r="A57" s="26"/>
      <c r="B57" s="709" t="s">
        <v>86</v>
      </c>
      <c r="C57" s="710"/>
      <c r="D57" s="710"/>
      <c r="E57" s="710"/>
      <c r="F57" s="710"/>
      <c r="G57" s="710"/>
      <c r="H57" s="710"/>
      <c r="I57" s="710"/>
      <c r="J57" s="710"/>
      <c r="K57" s="710"/>
      <c r="L57" s="710"/>
      <c r="M57" s="711"/>
      <c r="N57" s="712"/>
      <c r="O57" s="713"/>
      <c r="P57" s="713"/>
      <c r="Q57" s="714"/>
      <c r="R57" s="26"/>
      <c r="S57" s="26"/>
      <c r="T57" s="709" t="s">
        <v>140</v>
      </c>
      <c r="U57" s="710"/>
      <c r="V57" s="710"/>
      <c r="W57" s="710"/>
      <c r="X57" s="710"/>
      <c r="Y57" s="710"/>
      <c r="Z57" s="710"/>
      <c r="AA57" s="710"/>
      <c r="AB57" s="710"/>
      <c r="AC57" s="710"/>
      <c r="AD57" s="710"/>
      <c r="AE57" s="711"/>
      <c r="AF57" s="712"/>
      <c r="AG57" s="713"/>
      <c r="AH57" s="713"/>
      <c r="AI57" s="714"/>
      <c r="AJ57" s="26"/>
      <c r="AK57" s="26"/>
      <c r="AL57" s="709" t="s">
        <v>396</v>
      </c>
      <c r="AM57" s="710"/>
      <c r="AN57" s="710"/>
      <c r="AO57" s="710"/>
      <c r="AP57" s="710"/>
      <c r="AQ57" s="710"/>
      <c r="AR57" s="710"/>
      <c r="AS57" s="710"/>
      <c r="AT57" s="710"/>
      <c r="AU57" s="710"/>
      <c r="AV57" s="710"/>
      <c r="AW57" s="711"/>
      <c r="AX57" s="712"/>
      <c r="AY57" s="713"/>
      <c r="AZ57" s="713"/>
      <c r="BA57" s="714"/>
      <c r="BB57" s="26"/>
      <c r="BC57" s="26"/>
      <c r="BD57" s="26"/>
      <c r="BE57" s="26"/>
      <c r="BF57" s="26"/>
      <c r="BG57" s="26"/>
      <c r="BH57" s="26"/>
      <c r="BI57" s="26"/>
      <c r="BJ57" s="26"/>
      <c r="BK57" s="26"/>
      <c r="BL57" s="26"/>
      <c r="BM57" s="26"/>
      <c r="BN57" s="26"/>
      <c r="BO57" s="26"/>
      <c r="BP57" s="26"/>
      <c r="BQ57" s="26"/>
      <c r="BR57" s="26"/>
      <c r="BS57" s="26"/>
    </row>
    <row r="58" spans="1:71">
      <c r="A58" s="26"/>
      <c r="B58" s="709" t="s">
        <v>87</v>
      </c>
      <c r="C58" s="710"/>
      <c r="D58" s="710"/>
      <c r="E58" s="710"/>
      <c r="F58" s="710"/>
      <c r="G58" s="710"/>
      <c r="H58" s="710"/>
      <c r="I58" s="710"/>
      <c r="J58" s="710"/>
      <c r="K58" s="710"/>
      <c r="L58" s="710"/>
      <c r="M58" s="711"/>
      <c r="N58" s="712"/>
      <c r="O58" s="713"/>
      <c r="P58" s="713"/>
      <c r="Q58" s="714"/>
      <c r="R58" s="26"/>
      <c r="S58" s="26"/>
      <c r="T58" s="709" t="s">
        <v>141</v>
      </c>
      <c r="U58" s="710"/>
      <c r="V58" s="710"/>
      <c r="W58" s="710"/>
      <c r="X58" s="710"/>
      <c r="Y58" s="710"/>
      <c r="Z58" s="710"/>
      <c r="AA58" s="710"/>
      <c r="AB58" s="710"/>
      <c r="AC58" s="710"/>
      <c r="AD58" s="710"/>
      <c r="AE58" s="711"/>
      <c r="AF58" s="712"/>
      <c r="AG58" s="713"/>
      <c r="AH58" s="713"/>
      <c r="AI58" s="714"/>
      <c r="AJ58" s="26"/>
      <c r="AK58" s="26"/>
      <c r="AL58" s="709" t="s">
        <v>397</v>
      </c>
      <c r="AM58" s="710"/>
      <c r="AN58" s="710"/>
      <c r="AO58" s="710"/>
      <c r="AP58" s="710"/>
      <c r="AQ58" s="710"/>
      <c r="AR58" s="710"/>
      <c r="AS58" s="710"/>
      <c r="AT58" s="710"/>
      <c r="AU58" s="710"/>
      <c r="AV58" s="710"/>
      <c r="AW58" s="711"/>
      <c r="AX58" s="712"/>
      <c r="AY58" s="713"/>
      <c r="AZ58" s="713"/>
      <c r="BA58" s="714"/>
      <c r="BB58" s="26"/>
      <c r="BC58" s="26"/>
      <c r="BD58" s="26"/>
      <c r="BE58" s="26"/>
      <c r="BF58" s="26"/>
      <c r="BG58" s="26"/>
      <c r="BH58" s="26"/>
      <c r="BI58" s="26"/>
      <c r="BJ58" s="26"/>
      <c r="BK58" s="26"/>
      <c r="BL58" s="26"/>
      <c r="BM58" s="26"/>
      <c r="BN58" s="26"/>
      <c r="BO58" s="26"/>
      <c r="BP58" s="26"/>
      <c r="BQ58" s="26"/>
      <c r="BR58" s="26"/>
      <c r="BS58" s="26"/>
    </row>
    <row r="59" spans="1:71">
      <c r="A59" s="26"/>
      <c r="B59" s="709" t="s">
        <v>88</v>
      </c>
      <c r="C59" s="710"/>
      <c r="D59" s="710"/>
      <c r="E59" s="710"/>
      <c r="F59" s="710"/>
      <c r="G59" s="710"/>
      <c r="H59" s="710"/>
      <c r="I59" s="710"/>
      <c r="J59" s="710"/>
      <c r="K59" s="710"/>
      <c r="L59" s="710"/>
      <c r="M59" s="711"/>
      <c r="N59" s="712"/>
      <c r="O59" s="713"/>
      <c r="P59" s="713"/>
      <c r="Q59" s="714"/>
      <c r="R59" s="26"/>
      <c r="S59" s="26"/>
      <c r="T59" s="709" t="s">
        <v>142</v>
      </c>
      <c r="U59" s="710"/>
      <c r="V59" s="710"/>
      <c r="W59" s="710"/>
      <c r="X59" s="710"/>
      <c r="Y59" s="710"/>
      <c r="Z59" s="710"/>
      <c r="AA59" s="710"/>
      <c r="AB59" s="710"/>
      <c r="AC59" s="710"/>
      <c r="AD59" s="710"/>
      <c r="AE59" s="711"/>
      <c r="AF59" s="712"/>
      <c r="AG59" s="713"/>
      <c r="AH59" s="713"/>
      <c r="AI59" s="714"/>
      <c r="AJ59" s="26"/>
      <c r="AK59" s="26"/>
      <c r="AL59" s="709" t="s">
        <v>398</v>
      </c>
      <c r="AM59" s="710"/>
      <c r="AN59" s="710"/>
      <c r="AO59" s="710"/>
      <c r="AP59" s="710"/>
      <c r="AQ59" s="710"/>
      <c r="AR59" s="710"/>
      <c r="AS59" s="710"/>
      <c r="AT59" s="710"/>
      <c r="AU59" s="710"/>
      <c r="AV59" s="710"/>
      <c r="AW59" s="711"/>
      <c r="AX59" s="712"/>
      <c r="AY59" s="713"/>
      <c r="AZ59" s="713"/>
      <c r="BA59" s="714"/>
      <c r="BB59" s="26"/>
      <c r="BC59" s="26"/>
      <c r="BD59" s="26"/>
      <c r="BE59" s="26"/>
      <c r="BF59" s="26"/>
      <c r="BG59" s="26"/>
      <c r="BH59" s="26"/>
      <c r="BI59" s="26"/>
      <c r="BJ59" s="26"/>
      <c r="BK59" s="26"/>
      <c r="BL59" s="26"/>
      <c r="BM59" s="26"/>
      <c r="BN59" s="26"/>
      <c r="BO59" s="26"/>
      <c r="BP59" s="26"/>
      <c r="BQ59" s="26"/>
      <c r="BR59" s="26"/>
      <c r="BS59" s="26"/>
    </row>
    <row r="60" spans="1:71">
      <c r="A60" s="26"/>
      <c r="B60" s="709" t="s">
        <v>89</v>
      </c>
      <c r="C60" s="710"/>
      <c r="D60" s="710"/>
      <c r="E60" s="710"/>
      <c r="F60" s="710"/>
      <c r="G60" s="710"/>
      <c r="H60" s="710"/>
      <c r="I60" s="710"/>
      <c r="J60" s="710"/>
      <c r="K60" s="710"/>
      <c r="L60" s="710"/>
      <c r="M60" s="711"/>
      <c r="N60" s="712"/>
      <c r="O60" s="713"/>
      <c r="P60" s="713"/>
      <c r="Q60" s="714"/>
      <c r="R60" s="26"/>
      <c r="S60" s="26"/>
      <c r="T60" s="709" t="s">
        <v>143</v>
      </c>
      <c r="U60" s="710"/>
      <c r="V60" s="710"/>
      <c r="W60" s="710"/>
      <c r="X60" s="710"/>
      <c r="Y60" s="710"/>
      <c r="Z60" s="710"/>
      <c r="AA60" s="710"/>
      <c r="AB60" s="710"/>
      <c r="AC60" s="710"/>
      <c r="AD60" s="710"/>
      <c r="AE60" s="711"/>
      <c r="AF60" s="712"/>
      <c r="AG60" s="713"/>
      <c r="AH60" s="713"/>
      <c r="AI60" s="714"/>
      <c r="AJ60" s="26"/>
      <c r="AK60" s="26"/>
      <c r="AL60" s="709" t="s">
        <v>399</v>
      </c>
      <c r="AM60" s="710"/>
      <c r="AN60" s="710"/>
      <c r="AO60" s="710"/>
      <c r="AP60" s="710"/>
      <c r="AQ60" s="710"/>
      <c r="AR60" s="710"/>
      <c r="AS60" s="710"/>
      <c r="AT60" s="710"/>
      <c r="AU60" s="710"/>
      <c r="AV60" s="710"/>
      <c r="AW60" s="711"/>
      <c r="AX60" s="712"/>
      <c r="AY60" s="713"/>
      <c r="AZ60" s="713"/>
      <c r="BA60" s="714"/>
      <c r="BB60" s="26"/>
      <c r="BC60" s="26"/>
      <c r="BD60" s="26"/>
      <c r="BE60" s="26"/>
      <c r="BF60" s="26"/>
      <c r="BG60" s="26"/>
      <c r="BH60" s="26"/>
      <c r="BI60" s="26"/>
      <c r="BJ60" s="26"/>
      <c r="BK60" s="26"/>
      <c r="BL60" s="26"/>
      <c r="BM60" s="26"/>
      <c r="BN60" s="26"/>
      <c r="BO60" s="26"/>
      <c r="BP60" s="26"/>
      <c r="BQ60" s="26"/>
      <c r="BR60" s="26"/>
      <c r="BS60" s="26"/>
    </row>
    <row r="61" spans="1:71">
      <c r="A61" s="26"/>
      <c r="B61" s="709" t="s">
        <v>90</v>
      </c>
      <c r="C61" s="710"/>
      <c r="D61" s="710"/>
      <c r="E61" s="710"/>
      <c r="F61" s="710"/>
      <c r="G61" s="710"/>
      <c r="H61" s="710"/>
      <c r="I61" s="710"/>
      <c r="J61" s="710"/>
      <c r="K61" s="710"/>
      <c r="L61" s="710"/>
      <c r="M61" s="711"/>
      <c r="N61" s="712"/>
      <c r="O61" s="713"/>
      <c r="P61" s="713"/>
      <c r="Q61" s="714"/>
      <c r="R61" s="26"/>
      <c r="S61" s="26"/>
      <c r="T61" s="709" t="s">
        <v>144</v>
      </c>
      <c r="U61" s="710"/>
      <c r="V61" s="710"/>
      <c r="W61" s="710"/>
      <c r="X61" s="710"/>
      <c r="Y61" s="710"/>
      <c r="Z61" s="710"/>
      <c r="AA61" s="710"/>
      <c r="AB61" s="710"/>
      <c r="AC61" s="710"/>
      <c r="AD61" s="710"/>
      <c r="AE61" s="711"/>
      <c r="AF61" s="712"/>
      <c r="AG61" s="713"/>
      <c r="AH61" s="713"/>
      <c r="AI61" s="714"/>
      <c r="AJ61" s="26"/>
      <c r="AK61" s="26"/>
      <c r="AL61" s="727" t="s">
        <v>400</v>
      </c>
      <c r="AM61" s="728"/>
      <c r="AN61" s="728"/>
      <c r="AO61" s="728"/>
      <c r="AP61" s="728"/>
      <c r="AQ61" s="728"/>
      <c r="AR61" s="728"/>
      <c r="AS61" s="728"/>
      <c r="AT61" s="728"/>
      <c r="AU61" s="728"/>
      <c r="AV61" s="728"/>
      <c r="AW61" s="729"/>
      <c r="AX61" s="730"/>
      <c r="AY61" s="731"/>
      <c r="AZ61" s="731"/>
      <c r="BA61" s="732"/>
      <c r="BB61" s="26"/>
      <c r="BC61" s="26"/>
      <c r="BD61" s="26"/>
      <c r="BE61" s="26"/>
      <c r="BF61" s="26"/>
      <c r="BG61" s="26"/>
      <c r="BH61" s="26"/>
      <c r="BI61" s="26"/>
      <c r="BJ61" s="26"/>
      <c r="BK61" s="26"/>
      <c r="BL61" s="26"/>
      <c r="BM61" s="26"/>
      <c r="BN61" s="26"/>
      <c r="BO61" s="26"/>
      <c r="BP61" s="26"/>
      <c r="BQ61" s="26"/>
      <c r="BR61" s="26"/>
      <c r="BS61" s="26"/>
    </row>
    <row r="62" spans="1:71">
      <c r="A62" s="26"/>
      <c r="B62" s="715" t="s">
        <v>401</v>
      </c>
      <c r="C62" s="716"/>
      <c r="D62" s="716"/>
      <c r="E62" s="716"/>
      <c r="F62" s="716"/>
      <c r="G62" s="716"/>
      <c r="H62" s="716"/>
      <c r="I62" s="716"/>
      <c r="J62" s="716"/>
      <c r="K62" s="716"/>
      <c r="L62" s="716"/>
      <c r="M62" s="717"/>
      <c r="N62" s="718"/>
      <c r="O62" s="719"/>
      <c r="P62" s="719"/>
      <c r="Q62" s="720"/>
      <c r="R62" s="26"/>
      <c r="S62" s="26"/>
      <c r="T62" s="709" t="s">
        <v>145</v>
      </c>
      <c r="U62" s="710"/>
      <c r="V62" s="710"/>
      <c r="W62" s="710"/>
      <c r="X62" s="710"/>
      <c r="Y62" s="710"/>
      <c r="Z62" s="710"/>
      <c r="AA62" s="710"/>
      <c r="AB62" s="710"/>
      <c r="AC62" s="710"/>
      <c r="AD62" s="710"/>
      <c r="AE62" s="711"/>
      <c r="AF62" s="712"/>
      <c r="AG62" s="713"/>
      <c r="AH62" s="713"/>
      <c r="AI62" s="714"/>
      <c r="AJ62" s="26"/>
      <c r="AK62" s="26"/>
      <c r="AL62" s="709" t="s">
        <v>402</v>
      </c>
      <c r="AM62" s="710"/>
      <c r="AN62" s="710"/>
      <c r="AO62" s="710"/>
      <c r="AP62" s="710"/>
      <c r="AQ62" s="710"/>
      <c r="AR62" s="710"/>
      <c r="AS62" s="710"/>
      <c r="AT62" s="710"/>
      <c r="AU62" s="710"/>
      <c r="AV62" s="710"/>
      <c r="AW62" s="711"/>
      <c r="AX62" s="712"/>
      <c r="AY62" s="713"/>
      <c r="AZ62" s="713"/>
      <c r="BA62" s="714"/>
      <c r="BB62" s="26"/>
      <c r="BC62" s="26"/>
      <c r="BD62" s="26"/>
      <c r="BE62" s="26"/>
      <c r="BF62" s="26"/>
      <c r="BG62" s="26"/>
      <c r="BH62" s="26"/>
      <c r="BI62" s="26"/>
      <c r="BJ62" s="26"/>
      <c r="BK62" s="26"/>
      <c r="BL62" s="26"/>
      <c r="BM62" s="26"/>
      <c r="BN62" s="26"/>
      <c r="BO62" s="26"/>
      <c r="BP62" s="26"/>
      <c r="BQ62" s="26"/>
      <c r="BR62" s="26"/>
      <c r="BS62" s="26"/>
    </row>
    <row r="63" spans="1:71">
      <c r="A63" s="26"/>
      <c r="B63" s="709" t="s">
        <v>403</v>
      </c>
      <c r="C63" s="710"/>
      <c r="D63" s="710"/>
      <c r="E63" s="710"/>
      <c r="F63" s="710"/>
      <c r="G63" s="710"/>
      <c r="H63" s="710"/>
      <c r="I63" s="710"/>
      <c r="J63" s="710"/>
      <c r="K63" s="710"/>
      <c r="L63" s="710"/>
      <c r="M63" s="711"/>
      <c r="N63" s="712"/>
      <c r="O63" s="713"/>
      <c r="P63" s="713"/>
      <c r="Q63" s="714"/>
      <c r="R63" s="26"/>
      <c r="S63" s="26"/>
      <c r="T63" s="709" t="s">
        <v>146</v>
      </c>
      <c r="U63" s="710"/>
      <c r="V63" s="710"/>
      <c r="W63" s="710"/>
      <c r="X63" s="710"/>
      <c r="Y63" s="710"/>
      <c r="Z63" s="710"/>
      <c r="AA63" s="710"/>
      <c r="AB63" s="710"/>
      <c r="AC63" s="710"/>
      <c r="AD63" s="710"/>
      <c r="AE63" s="711"/>
      <c r="AF63" s="712"/>
      <c r="AG63" s="713"/>
      <c r="AH63" s="713"/>
      <c r="AI63" s="714"/>
      <c r="AJ63" s="26"/>
      <c r="AK63" s="26"/>
      <c r="AL63" s="709" t="s">
        <v>404</v>
      </c>
      <c r="AM63" s="710"/>
      <c r="AN63" s="710"/>
      <c r="AO63" s="710"/>
      <c r="AP63" s="710"/>
      <c r="AQ63" s="710"/>
      <c r="AR63" s="710"/>
      <c r="AS63" s="710"/>
      <c r="AT63" s="710"/>
      <c r="AU63" s="710"/>
      <c r="AV63" s="710"/>
      <c r="AW63" s="711"/>
      <c r="AX63" s="712"/>
      <c r="AY63" s="713"/>
      <c r="AZ63" s="713"/>
      <c r="BA63" s="714"/>
      <c r="BB63" s="26"/>
      <c r="BC63" s="26"/>
      <c r="BD63" s="26"/>
      <c r="BE63" s="26"/>
      <c r="BF63" s="26"/>
      <c r="BG63" s="26"/>
      <c r="BH63" s="26"/>
      <c r="BI63" s="26"/>
      <c r="BJ63" s="26"/>
      <c r="BK63" s="26"/>
      <c r="BL63" s="26"/>
      <c r="BM63" s="26"/>
      <c r="BN63" s="26"/>
      <c r="BO63" s="26"/>
      <c r="BP63" s="26"/>
      <c r="BQ63" s="26"/>
      <c r="BR63" s="26"/>
      <c r="BS63" s="26"/>
    </row>
    <row r="64" spans="1:71">
      <c r="A64" s="26"/>
      <c r="B64" s="709" t="s">
        <v>91</v>
      </c>
      <c r="C64" s="710"/>
      <c r="D64" s="710"/>
      <c r="E64" s="710"/>
      <c r="F64" s="710"/>
      <c r="G64" s="710"/>
      <c r="H64" s="710"/>
      <c r="I64" s="710"/>
      <c r="J64" s="710"/>
      <c r="K64" s="710"/>
      <c r="L64" s="710"/>
      <c r="M64" s="711"/>
      <c r="N64" s="712"/>
      <c r="O64" s="713"/>
      <c r="P64" s="713"/>
      <c r="Q64" s="714"/>
      <c r="R64" s="26"/>
      <c r="S64" s="26"/>
      <c r="T64" s="709" t="s">
        <v>147</v>
      </c>
      <c r="U64" s="710"/>
      <c r="V64" s="710"/>
      <c r="W64" s="710"/>
      <c r="X64" s="710"/>
      <c r="Y64" s="710"/>
      <c r="Z64" s="710"/>
      <c r="AA64" s="710"/>
      <c r="AB64" s="710"/>
      <c r="AC64" s="710"/>
      <c r="AD64" s="710"/>
      <c r="AE64" s="711"/>
      <c r="AF64" s="712"/>
      <c r="AG64" s="713"/>
      <c r="AH64" s="713"/>
      <c r="AI64" s="714"/>
      <c r="AJ64" s="26"/>
      <c r="AK64" s="26"/>
      <c r="AL64" s="709" t="s">
        <v>405</v>
      </c>
      <c r="AM64" s="710"/>
      <c r="AN64" s="710"/>
      <c r="AO64" s="710"/>
      <c r="AP64" s="710"/>
      <c r="AQ64" s="710"/>
      <c r="AR64" s="710"/>
      <c r="AS64" s="710"/>
      <c r="AT64" s="710"/>
      <c r="AU64" s="710"/>
      <c r="AV64" s="710"/>
      <c r="AW64" s="711"/>
      <c r="AX64" s="712"/>
      <c r="AY64" s="713"/>
      <c r="AZ64" s="713"/>
      <c r="BA64" s="714"/>
      <c r="BB64" s="26"/>
      <c r="BC64" s="26"/>
      <c r="BD64" s="26"/>
      <c r="BE64" s="26"/>
      <c r="BF64" s="26"/>
      <c r="BG64" s="26"/>
      <c r="BH64" s="26"/>
      <c r="BI64" s="26"/>
      <c r="BJ64" s="26"/>
      <c r="BK64" s="26"/>
      <c r="BL64" s="26"/>
      <c r="BM64" s="26"/>
      <c r="BN64" s="26"/>
      <c r="BO64" s="26"/>
      <c r="BP64" s="26"/>
      <c r="BQ64" s="26"/>
      <c r="BR64" s="26"/>
      <c r="BS64" s="26"/>
    </row>
    <row r="65" spans="1:71">
      <c r="A65" s="26"/>
      <c r="B65" s="709" t="s">
        <v>92</v>
      </c>
      <c r="C65" s="710"/>
      <c r="D65" s="710"/>
      <c r="E65" s="710"/>
      <c r="F65" s="710"/>
      <c r="G65" s="710"/>
      <c r="H65" s="710"/>
      <c r="I65" s="710"/>
      <c r="J65" s="710"/>
      <c r="K65" s="710"/>
      <c r="L65" s="710"/>
      <c r="M65" s="711"/>
      <c r="N65" s="712"/>
      <c r="O65" s="713"/>
      <c r="P65" s="713"/>
      <c r="Q65" s="714"/>
      <c r="R65" s="26"/>
      <c r="S65" s="26"/>
      <c r="T65" s="715" t="s">
        <v>148</v>
      </c>
      <c r="U65" s="716"/>
      <c r="V65" s="716"/>
      <c r="W65" s="716"/>
      <c r="X65" s="716"/>
      <c r="Y65" s="716"/>
      <c r="Z65" s="716"/>
      <c r="AA65" s="716"/>
      <c r="AB65" s="716"/>
      <c r="AC65" s="716"/>
      <c r="AD65" s="716"/>
      <c r="AE65" s="717"/>
      <c r="AF65" s="724"/>
      <c r="AG65" s="725"/>
      <c r="AH65" s="725"/>
      <c r="AI65" s="726"/>
      <c r="AJ65" s="26"/>
      <c r="AK65" s="26"/>
      <c r="AL65" s="709" t="s">
        <v>406</v>
      </c>
      <c r="AM65" s="710"/>
      <c r="AN65" s="710"/>
      <c r="AO65" s="710"/>
      <c r="AP65" s="710"/>
      <c r="AQ65" s="710"/>
      <c r="AR65" s="710"/>
      <c r="AS65" s="710"/>
      <c r="AT65" s="710"/>
      <c r="AU65" s="710"/>
      <c r="AV65" s="710"/>
      <c r="AW65" s="711"/>
      <c r="AX65" s="712"/>
      <c r="AY65" s="713"/>
      <c r="AZ65" s="713"/>
      <c r="BA65" s="714"/>
      <c r="BB65" s="26"/>
      <c r="BC65" s="26"/>
      <c r="BD65" s="26"/>
      <c r="BE65" s="26"/>
      <c r="BF65" s="26"/>
      <c r="BG65" s="26"/>
      <c r="BH65" s="26"/>
      <c r="BI65" s="26"/>
      <c r="BJ65" s="26"/>
      <c r="BK65" s="26"/>
      <c r="BL65" s="26"/>
      <c r="BM65" s="26"/>
      <c r="BN65" s="26"/>
      <c r="BO65" s="26"/>
      <c r="BP65" s="26"/>
      <c r="BQ65" s="26"/>
      <c r="BR65" s="26"/>
      <c r="BS65" s="26"/>
    </row>
    <row r="66" spans="1:71">
      <c r="A66" s="26"/>
      <c r="B66" s="709" t="s">
        <v>93</v>
      </c>
      <c r="C66" s="710"/>
      <c r="D66" s="710"/>
      <c r="E66" s="710"/>
      <c r="F66" s="710"/>
      <c r="G66" s="710"/>
      <c r="H66" s="710"/>
      <c r="I66" s="710"/>
      <c r="J66" s="710"/>
      <c r="K66" s="710"/>
      <c r="L66" s="710"/>
      <c r="M66" s="711"/>
      <c r="N66" s="712"/>
      <c r="O66" s="713"/>
      <c r="P66" s="713"/>
      <c r="Q66" s="714"/>
      <c r="R66" s="26"/>
      <c r="S66" s="26"/>
      <c r="T66" s="721" t="s">
        <v>149</v>
      </c>
      <c r="U66" s="722"/>
      <c r="V66" s="722"/>
      <c r="W66" s="722"/>
      <c r="X66" s="722"/>
      <c r="Y66" s="722"/>
      <c r="Z66" s="722"/>
      <c r="AA66" s="722"/>
      <c r="AB66" s="722"/>
      <c r="AC66" s="722"/>
      <c r="AD66" s="722"/>
      <c r="AE66" s="723"/>
      <c r="AF66" s="712"/>
      <c r="AG66" s="713"/>
      <c r="AH66" s="713"/>
      <c r="AI66" s="714"/>
      <c r="AJ66" s="26"/>
      <c r="AK66" s="26"/>
      <c r="AL66" s="709" t="s">
        <v>407</v>
      </c>
      <c r="AM66" s="710"/>
      <c r="AN66" s="710"/>
      <c r="AO66" s="710"/>
      <c r="AP66" s="710"/>
      <c r="AQ66" s="710"/>
      <c r="AR66" s="710"/>
      <c r="AS66" s="710"/>
      <c r="AT66" s="710"/>
      <c r="AU66" s="710"/>
      <c r="AV66" s="710"/>
      <c r="AW66" s="711"/>
      <c r="AX66" s="712"/>
      <c r="AY66" s="713"/>
      <c r="AZ66" s="713"/>
      <c r="BA66" s="714"/>
      <c r="BB66" s="26"/>
      <c r="BC66" s="26"/>
      <c r="BD66" s="26"/>
      <c r="BE66" s="26"/>
      <c r="BF66" s="26"/>
      <c r="BG66" s="26"/>
      <c r="BH66" s="26"/>
      <c r="BI66" s="26"/>
      <c r="BJ66" s="26"/>
      <c r="BK66" s="26"/>
      <c r="BL66" s="26"/>
      <c r="BM66" s="26"/>
      <c r="BN66" s="26"/>
      <c r="BO66" s="26"/>
      <c r="BP66" s="26"/>
      <c r="BQ66" s="26"/>
      <c r="BR66" s="26"/>
      <c r="BS66" s="26"/>
    </row>
    <row r="67" spans="1:71">
      <c r="A67" s="26"/>
      <c r="B67" s="709" t="s">
        <v>408</v>
      </c>
      <c r="C67" s="710"/>
      <c r="D67" s="710"/>
      <c r="E67" s="710"/>
      <c r="F67" s="710"/>
      <c r="G67" s="710"/>
      <c r="H67" s="710"/>
      <c r="I67" s="710"/>
      <c r="J67" s="710"/>
      <c r="K67" s="710"/>
      <c r="L67" s="710"/>
      <c r="M67" s="711"/>
      <c r="N67" s="712"/>
      <c r="O67" s="713"/>
      <c r="P67" s="713"/>
      <c r="Q67" s="714"/>
      <c r="R67" s="26"/>
      <c r="S67" s="26"/>
      <c r="T67" s="709" t="s">
        <v>150</v>
      </c>
      <c r="U67" s="710"/>
      <c r="V67" s="710"/>
      <c r="W67" s="710"/>
      <c r="X67" s="710"/>
      <c r="Y67" s="710"/>
      <c r="Z67" s="710"/>
      <c r="AA67" s="710"/>
      <c r="AB67" s="710"/>
      <c r="AC67" s="710"/>
      <c r="AD67" s="710"/>
      <c r="AE67" s="711"/>
      <c r="AF67" s="712"/>
      <c r="AG67" s="713"/>
      <c r="AH67" s="713"/>
      <c r="AI67" s="714"/>
      <c r="AJ67" s="26"/>
      <c r="AK67" s="26"/>
      <c r="AL67" s="709" t="s">
        <v>409</v>
      </c>
      <c r="AM67" s="710"/>
      <c r="AN67" s="710"/>
      <c r="AO67" s="710"/>
      <c r="AP67" s="710"/>
      <c r="AQ67" s="710"/>
      <c r="AR67" s="710"/>
      <c r="AS67" s="710"/>
      <c r="AT67" s="710"/>
      <c r="AU67" s="710"/>
      <c r="AV67" s="710"/>
      <c r="AW67" s="711"/>
      <c r="AX67" s="712"/>
      <c r="AY67" s="713"/>
      <c r="AZ67" s="713"/>
      <c r="BA67" s="714"/>
      <c r="BB67" s="26"/>
      <c r="BC67" s="26"/>
      <c r="BD67" s="26"/>
      <c r="BE67" s="26"/>
      <c r="BF67" s="26"/>
      <c r="BG67" s="26"/>
      <c r="BH67" s="26"/>
      <c r="BI67" s="26"/>
      <c r="BJ67" s="26"/>
      <c r="BK67" s="26"/>
      <c r="BL67" s="26"/>
      <c r="BM67" s="26"/>
      <c r="BN67" s="26"/>
      <c r="BO67" s="26"/>
      <c r="BP67" s="26"/>
      <c r="BQ67" s="26"/>
      <c r="BR67" s="26"/>
      <c r="BS67" s="26"/>
    </row>
    <row r="68" spans="1:71">
      <c r="A68" s="26"/>
      <c r="B68" s="709" t="s">
        <v>410</v>
      </c>
      <c r="C68" s="710"/>
      <c r="D68" s="710"/>
      <c r="E68" s="710"/>
      <c r="F68" s="710"/>
      <c r="G68" s="710"/>
      <c r="H68" s="710"/>
      <c r="I68" s="710"/>
      <c r="J68" s="710"/>
      <c r="K68" s="710"/>
      <c r="L68" s="710"/>
      <c r="M68" s="711"/>
      <c r="N68" s="712"/>
      <c r="O68" s="713"/>
      <c r="P68" s="713"/>
      <c r="Q68" s="714"/>
      <c r="R68" s="26"/>
      <c r="S68" s="26"/>
      <c r="T68" s="709" t="s">
        <v>151</v>
      </c>
      <c r="U68" s="710"/>
      <c r="V68" s="710"/>
      <c r="W68" s="710"/>
      <c r="X68" s="710"/>
      <c r="Y68" s="710"/>
      <c r="Z68" s="710"/>
      <c r="AA68" s="710"/>
      <c r="AB68" s="710"/>
      <c r="AC68" s="710"/>
      <c r="AD68" s="710"/>
      <c r="AE68" s="711"/>
      <c r="AF68" s="712"/>
      <c r="AG68" s="713"/>
      <c r="AH68" s="713"/>
      <c r="AI68" s="714"/>
      <c r="AJ68" s="26"/>
      <c r="AK68" s="26"/>
      <c r="AL68" s="709" t="s">
        <v>411</v>
      </c>
      <c r="AM68" s="710"/>
      <c r="AN68" s="710"/>
      <c r="AO68" s="710"/>
      <c r="AP68" s="710"/>
      <c r="AQ68" s="710"/>
      <c r="AR68" s="710"/>
      <c r="AS68" s="710"/>
      <c r="AT68" s="710"/>
      <c r="AU68" s="710"/>
      <c r="AV68" s="710"/>
      <c r="AW68" s="711"/>
      <c r="AX68" s="712"/>
      <c r="AY68" s="713"/>
      <c r="AZ68" s="713"/>
      <c r="BA68" s="714"/>
      <c r="BB68" s="26"/>
      <c r="BC68" s="26"/>
      <c r="BD68" s="26"/>
      <c r="BE68" s="26"/>
      <c r="BF68" s="26"/>
      <c r="BG68" s="26"/>
      <c r="BH68" s="26"/>
      <c r="BI68" s="26"/>
      <c r="BJ68" s="26"/>
      <c r="BK68" s="26"/>
      <c r="BL68" s="26"/>
      <c r="BM68" s="26"/>
      <c r="BN68" s="26"/>
      <c r="BO68" s="26"/>
      <c r="BP68" s="26"/>
      <c r="BQ68" s="26"/>
      <c r="BR68" s="26"/>
      <c r="BS68" s="26"/>
    </row>
    <row r="69" spans="1:71">
      <c r="A69" s="26"/>
      <c r="B69" s="715" t="s">
        <v>412</v>
      </c>
      <c r="C69" s="716"/>
      <c r="D69" s="716"/>
      <c r="E69" s="716"/>
      <c r="F69" s="716"/>
      <c r="G69" s="716"/>
      <c r="H69" s="716"/>
      <c r="I69" s="716"/>
      <c r="J69" s="716"/>
      <c r="K69" s="716"/>
      <c r="L69" s="716"/>
      <c r="M69" s="717"/>
      <c r="N69" s="718"/>
      <c r="O69" s="719"/>
      <c r="P69" s="719"/>
      <c r="Q69" s="720"/>
      <c r="R69" s="26"/>
      <c r="S69" s="26"/>
      <c r="T69" s="709" t="s">
        <v>152</v>
      </c>
      <c r="U69" s="710"/>
      <c r="V69" s="710"/>
      <c r="W69" s="710"/>
      <c r="X69" s="710"/>
      <c r="Y69" s="710"/>
      <c r="Z69" s="710"/>
      <c r="AA69" s="710"/>
      <c r="AB69" s="710"/>
      <c r="AC69" s="710"/>
      <c r="AD69" s="710"/>
      <c r="AE69" s="711"/>
      <c r="AF69" s="712"/>
      <c r="AG69" s="713"/>
      <c r="AH69" s="713"/>
      <c r="AI69" s="714"/>
      <c r="AJ69" s="26"/>
      <c r="AK69" s="26"/>
      <c r="AL69" s="709" t="s">
        <v>413</v>
      </c>
      <c r="AM69" s="710"/>
      <c r="AN69" s="710"/>
      <c r="AO69" s="710"/>
      <c r="AP69" s="710"/>
      <c r="AQ69" s="710"/>
      <c r="AR69" s="710"/>
      <c r="AS69" s="710"/>
      <c r="AT69" s="710"/>
      <c r="AU69" s="710"/>
      <c r="AV69" s="710"/>
      <c r="AW69" s="711"/>
      <c r="AX69" s="712"/>
      <c r="AY69" s="713"/>
      <c r="AZ69" s="713"/>
      <c r="BA69" s="714"/>
      <c r="BB69" s="26"/>
      <c r="BC69" s="26"/>
      <c r="BD69" s="26"/>
      <c r="BE69" s="26"/>
      <c r="BF69" s="26"/>
      <c r="BG69" s="26"/>
      <c r="BH69" s="26"/>
      <c r="BI69" s="26"/>
      <c r="BJ69" s="26"/>
      <c r="BK69" s="26"/>
      <c r="BL69" s="26"/>
      <c r="BM69" s="26"/>
      <c r="BN69" s="26"/>
      <c r="BO69" s="26"/>
      <c r="BP69" s="26"/>
      <c r="BQ69" s="26"/>
      <c r="BR69" s="26"/>
      <c r="BS69" s="26"/>
    </row>
    <row r="70" spans="1:71">
      <c r="A70" s="26"/>
      <c r="B70" s="709" t="s">
        <v>414</v>
      </c>
      <c r="C70" s="710"/>
      <c r="D70" s="710"/>
      <c r="E70" s="710"/>
      <c r="F70" s="710"/>
      <c r="G70" s="710"/>
      <c r="H70" s="710"/>
      <c r="I70" s="710"/>
      <c r="J70" s="710"/>
      <c r="K70" s="710"/>
      <c r="L70" s="710"/>
      <c r="M70" s="711"/>
      <c r="N70" s="712"/>
      <c r="O70" s="713"/>
      <c r="P70" s="713"/>
      <c r="Q70" s="714"/>
      <c r="R70" s="26"/>
      <c r="S70" s="26"/>
      <c r="T70" s="709" t="s">
        <v>153</v>
      </c>
      <c r="U70" s="710"/>
      <c r="V70" s="710"/>
      <c r="W70" s="710"/>
      <c r="X70" s="710"/>
      <c r="Y70" s="710"/>
      <c r="Z70" s="710"/>
      <c r="AA70" s="710"/>
      <c r="AB70" s="710"/>
      <c r="AC70" s="710"/>
      <c r="AD70" s="710"/>
      <c r="AE70" s="711"/>
      <c r="AF70" s="712"/>
      <c r="AG70" s="713"/>
      <c r="AH70" s="713"/>
      <c r="AI70" s="714"/>
      <c r="AJ70" s="26"/>
      <c r="AK70" s="26"/>
      <c r="AL70" s="709" t="s">
        <v>415</v>
      </c>
      <c r="AM70" s="710"/>
      <c r="AN70" s="710"/>
      <c r="AO70" s="710"/>
      <c r="AP70" s="710"/>
      <c r="AQ70" s="710"/>
      <c r="AR70" s="710"/>
      <c r="AS70" s="710"/>
      <c r="AT70" s="710"/>
      <c r="AU70" s="710"/>
      <c r="AV70" s="710"/>
      <c r="AW70" s="711"/>
      <c r="AX70" s="712"/>
      <c r="AY70" s="713"/>
      <c r="AZ70" s="713"/>
      <c r="BA70" s="714"/>
      <c r="BB70" s="26"/>
      <c r="BC70" s="26"/>
      <c r="BD70" s="26"/>
      <c r="BE70" s="26"/>
      <c r="BF70" s="26"/>
      <c r="BG70" s="26"/>
      <c r="BH70" s="26"/>
      <c r="BI70" s="26"/>
      <c r="BJ70" s="26"/>
      <c r="BK70" s="26"/>
      <c r="BL70" s="26"/>
      <c r="BM70" s="26"/>
      <c r="BN70" s="26"/>
      <c r="BO70" s="26"/>
      <c r="BP70" s="26"/>
      <c r="BQ70" s="26"/>
      <c r="BR70" s="26"/>
      <c r="BS70" s="26"/>
    </row>
    <row r="71" spans="1:71">
      <c r="A71" s="26"/>
      <c r="B71" s="709" t="s">
        <v>94</v>
      </c>
      <c r="C71" s="710"/>
      <c r="D71" s="710"/>
      <c r="E71" s="710"/>
      <c r="F71" s="710"/>
      <c r="G71" s="710"/>
      <c r="H71" s="710"/>
      <c r="I71" s="710"/>
      <c r="J71" s="710"/>
      <c r="K71" s="710"/>
      <c r="L71" s="710"/>
      <c r="M71" s="711"/>
      <c r="N71" s="712"/>
      <c r="O71" s="713"/>
      <c r="P71" s="713"/>
      <c r="Q71" s="714"/>
      <c r="R71" s="26"/>
      <c r="S71" s="26"/>
      <c r="T71" s="709" t="s">
        <v>154</v>
      </c>
      <c r="U71" s="710"/>
      <c r="V71" s="710"/>
      <c r="W71" s="710"/>
      <c r="X71" s="710"/>
      <c r="Y71" s="710"/>
      <c r="Z71" s="710"/>
      <c r="AA71" s="710"/>
      <c r="AB71" s="710"/>
      <c r="AC71" s="710"/>
      <c r="AD71" s="710"/>
      <c r="AE71" s="711"/>
      <c r="AF71" s="712"/>
      <c r="AG71" s="713"/>
      <c r="AH71" s="713"/>
      <c r="AI71" s="714"/>
      <c r="AJ71" s="26"/>
      <c r="AK71" s="26"/>
      <c r="AL71" s="709" t="s">
        <v>416</v>
      </c>
      <c r="AM71" s="710"/>
      <c r="AN71" s="710"/>
      <c r="AO71" s="710"/>
      <c r="AP71" s="710"/>
      <c r="AQ71" s="710"/>
      <c r="AR71" s="710"/>
      <c r="AS71" s="710"/>
      <c r="AT71" s="710"/>
      <c r="AU71" s="710"/>
      <c r="AV71" s="710"/>
      <c r="AW71" s="711"/>
      <c r="AX71" s="712"/>
      <c r="AY71" s="713"/>
      <c r="AZ71" s="713"/>
      <c r="BA71" s="714"/>
      <c r="BB71" s="26"/>
      <c r="BC71" s="26"/>
      <c r="BD71" s="26"/>
      <c r="BE71" s="26"/>
      <c r="BF71" s="26"/>
      <c r="BG71" s="26"/>
      <c r="BH71" s="26"/>
      <c r="BI71" s="26"/>
      <c r="BJ71" s="26"/>
      <c r="BK71" s="26"/>
      <c r="BL71" s="26"/>
      <c r="BM71" s="26"/>
      <c r="BN71" s="26"/>
      <c r="BO71" s="26"/>
      <c r="BP71" s="26"/>
      <c r="BQ71" s="26"/>
      <c r="BR71" s="26"/>
      <c r="BS71" s="26"/>
    </row>
    <row r="72" spans="1:71">
      <c r="A72" s="26"/>
      <c r="B72" s="709" t="s">
        <v>95</v>
      </c>
      <c r="C72" s="710"/>
      <c r="D72" s="710"/>
      <c r="E72" s="710"/>
      <c r="F72" s="710"/>
      <c r="G72" s="710"/>
      <c r="H72" s="710"/>
      <c r="I72" s="710"/>
      <c r="J72" s="710"/>
      <c r="K72" s="710"/>
      <c r="L72" s="710"/>
      <c r="M72" s="711"/>
      <c r="N72" s="712"/>
      <c r="O72" s="713"/>
      <c r="P72" s="713"/>
      <c r="Q72" s="714"/>
      <c r="R72" s="26"/>
      <c r="S72" s="26"/>
      <c r="T72" s="709" t="s">
        <v>155</v>
      </c>
      <c r="U72" s="710"/>
      <c r="V72" s="710"/>
      <c r="W72" s="710"/>
      <c r="X72" s="710"/>
      <c r="Y72" s="710"/>
      <c r="Z72" s="710"/>
      <c r="AA72" s="710"/>
      <c r="AB72" s="710"/>
      <c r="AC72" s="710"/>
      <c r="AD72" s="710"/>
      <c r="AE72" s="711"/>
      <c r="AF72" s="712"/>
      <c r="AG72" s="713"/>
      <c r="AH72" s="713"/>
      <c r="AI72" s="714"/>
      <c r="AJ72" s="26"/>
      <c r="AK72" s="26"/>
      <c r="AL72" s="709" t="s">
        <v>417</v>
      </c>
      <c r="AM72" s="710"/>
      <c r="AN72" s="710"/>
      <c r="AO72" s="710"/>
      <c r="AP72" s="710"/>
      <c r="AQ72" s="710"/>
      <c r="AR72" s="710"/>
      <c r="AS72" s="710"/>
      <c r="AT72" s="710"/>
      <c r="AU72" s="710"/>
      <c r="AV72" s="710"/>
      <c r="AW72" s="711"/>
      <c r="AX72" s="712"/>
      <c r="AY72" s="713"/>
      <c r="AZ72" s="713"/>
      <c r="BA72" s="714"/>
      <c r="BB72" s="26"/>
      <c r="BC72" s="26"/>
      <c r="BD72" s="26"/>
      <c r="BE72" s="26"/>
      <c r="BF72" s="26"/>
      <c r="BG72" s="26"/>
      <c r="BH72" s="26"/>
      <c r="BI72" s="26"/>
      <c r="BJ72" s="26"/>
      <c r="BK72" s="26"/>
      <c r="BL72" s="26"/>
      <c r="BM72" s="26"/>
      <c r="BN72" s="26"/>
      <c r="BO72" s="26"/>
      <c r="BP72" s="26"/>
      <c r="BQ72" s="26"/>
      <c r="BR72" s="26"/>
      <c r="BS72" s="26"/>
    </row>
    <row r="73" spans="1:71">
      <c r="A73" s="26"/>
      <c r="B73" s="709" t="s">
        <v>96</v>
      </c>
      <c r="C73" s="710"/>
      <c r="D73" s="710"/>
      <c r="E73" s="710"/>
      <c r="F73" s="710"/>
      <c r="G73" s="710"/>
      <c r="H73" s="710"/>
      <c r="I73" s="710"/>
      <c r="J73" s="710"/>
      <c r="K73" s="710"/>
      <c r="L73" s="710"/>
      <c r="M73" s="711"/>
      <c r="N73" s="712"/>
      <c r="O73" s="713"/>
      <c r="P73" s="713"/>
      <c r="Q73" s="714"/>
      <c r="R73" s="26"/>
      <c r="S73" s="26"/>
      <c r="T73" s="26"/>
      <c r="U73" s="26"/>
      <c r="V73" s="26"/>
      <c r="W73" s="26"/>
      <c r="X73" s="26"/>
      <c r="Y73" s="26"/>
      <c r="Z73" s="26"/>
      <c r="AA73" s="26"/>
      <c r="AB73" s="26"/>
      <c r="AC73" s="26"/>
      <c r="AD73" s="26"/>
      <c r="AE73" s="26"/>
      <c r="AF73" s="26"/>
      <c r="AG73" s="26"/>
      <c r="AH73" s="26"/>
      <c r="AI73" s="26"/>
      <c r="AJ73" s="26"/>
      <c r="AK73" s="26"/>
      <c r="AL73" s="709" t="s">
        <v>418</v>
      </c>
      <c r="AM73" s="710"/>
      <c r="AN73" s="710"/>
      <c r="AO73" s="710"/>
      <c r="AP73" s="710"/>
      <c r="AQ73" s="710"/>
      <c r="AR73" s="710"/>
      <c r="AS73" s="710"/>
      <c r="AT73" s="710"/>
      <c r="AU73" s="710"/>
      <c r="AV73" s="710"/>
      <c r="AW73" s="711"/>
      <c r="AX73" s="712"/>
      <c r="AY73" s="713"/>
      <c r="AZ73" s="713"/>
      <c r="BA73" s="714"/>
      <c r="BB73" s="26"/>
      <c r="BC73" s="26"/>
      <c r="BD73" s="26"/>
      <c r="BE73" s="26"/>
      <c r="BF73" s="26"/>
      <c r="BG73" s="26"/>
      <c r="BH73" s="26"/>
      <c r="BI73" s="26"/>
      <c r="BJ73" s="26"/>
      <c r="BK73" s="26"/>
      <c r="BL73" s="26"/>
      <c r="BM73" s="26"/>
      <c r="BN73" s="26"/>
      <c r="BO73" s="26"/>
      <c r="BP73" s="26"/>
      <c r="BQ73" s="26"/>
      <c r="BR73" s="26"/>
      <c r="BS73" s="26"/>
    </row>
    <row r="74" spans="1:71">
      <c r="A74" s="26"/>
      <c r="B74" s="709" t="s">
        <v>97</v>
      </c>
      <c r="C74" s="710"/>
      <c r="D74" s="710"/>
      <c r="E74" s="710"/>
      <c r="F74" s="710"/>
      <c r="G74" s="710"/>
      <c r="H74" s="710"/>
      <c r="I74" s="710"/>
      <c r="J74" s="710"/>
      <c r="K74" s="710"/>
      <c r="L74" s="710"/>
      <c r="M74" s="711"/>
      <c r="N74" s="712"/>
      <c r="O74" s="713"/>
      <c r="P74" s="713"/>
      <c r="Q74" s="714"/>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row>
    <row r="75" spans="1:71">
      <c r="B75" s="709" t="s">
        <v>98</v>
      </c>
      <c r="C75" s="710"/>
      <c r="D75" s="710"/>
      <c r="E75" s="710"/>
      <c r="F75" s="710"/>
      <c r="G75" s="710"/>
      <c r="H75" s="710"/>
      <c r="I75" s="710"/>
      <c r="J75" s="710"/>
      <c r="K75" s="710"/>
      <c r="L75" s="710"/>
      <c r="M75" s="711"/>
      <c r="N75" s="712"/>
      <c r="O75" s="713"/>
      <c r="P75" s="713"/>
      <c r="Q75" s="714"/>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row>
    <row r="76" spans="1:71">
      <c r="A76" s="26"/>
      <c r="B76" s="709" t="s">
        <v>99</v>
      </c>
      <c r="C76" s="710"/>
      <c r="D76" s="710"/>
      <c r="E76" s="710"/>
      <c r="F76" s="710"/>
      <c r="G76" s="710"/>
      <c r="H76" s="710"/>
      <c r="I76" s="710"/>
      <c r="J76" s="710"/>
      <c r="K76" s="710"/>
      <c r="L76" s="710"/>
      <c r="M76" s="711"/>
      <c r="N76" s="712"/>
      <c r="O76" s="713"/>
      <c r="P76" s="713"/>
      <c r="Q76" s="714"/>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row>
    <row r="77" spans="1:7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row>
    <row r="78" spans="1:71">
      <c r="AL78" s="26"/>
      <c r="AM78" s="26"/>
      <c r="AN78" s="26"/>
      <c r="AO78" s="26"/>
      <c r="AP78" s="26"/>
      <c r="AQ78" s="26"/>
      <c r="AR78" s="26"/>
      <c r="AS78" s="26"/>
      <c r="AT78" s="26"/>
      <c r="AU78" s="26"/>
      <c r="AV78" s="26"/>
      <c r="AW78" s="26"/>
      <c r="AX78" s="26"/>
      <c r="AY78" s="26"/>
      <c r="AZ78" s="26"/>
      <c r="BA78" s="26"/>
      <c r="BB78" s="26"/>
      <c r="BC78" s="26"/>
    </row>
  </sheetData>
  <sheetProtection algorithmName="SHA-512" hashValue="ImpH3yG1iV/Kv98AZu64b37Rwz4zcFqGSOBHB7l7g0UjBxOoTuemynJWhwGE1DafWjNtF2uUpg0sWMOfwLciOA==" saltValue="rfZEZpXk2WuXExeehFtUtg==" spinCount="100000" sheet="1" selectLockedCells="1"/>
  <mergeCells count="456">
    <mergeCell ref="BO13:BR13"/>
    <mergeCell ref="B1:BR5"/>
    <mergeCell ref="B9:G9"/>
    <mergeCell ref="B13:M13"/>
    <mergeCell ref="N13:Q13"/>
    <mergeCell ref="T13:AE13"/>
    <mergeCell ref="AF13:AI13"/>
    <mergeCell ref="AL13:AW13"/>
    <mergeCell ref="AX13:BA13"/>
    <mergeCell ref="BC13:BN13"/>
    <mergeCell ref="H9:BR9"/>
    <mergeCell ref="O6:BD8"/>
    <mergeCell ref="B14:M14"/>
    <mergeCell ref="N14:Q14"/>
    <mergeCell ref="T14:AE14"/>
    <mergeCell ref="AF14:AI14"/>
    <mergeCell ref="AL14:AW14"/>
    <mergeCell ref="AX14:BA14"/>
    <mergeCell ref="BC14:BN14"/>
    <mergeCell ref="BO14:BR14"/>
    <mergeCell ref="BC15:BN15"/>
    <mergeCell ref="BO15:BR15"/>
    <mergeCell ref="B16:M16"/>
    <mergeCell ref="N16:Q16"/>
    <mergeCell ref="T16:AE16"/>
    <mergeCell ref="AF16:AI16"/>
    <mergeCell ref="AL16:AW16"/>
    <mergeCell ref="AX16:BA16"/>
    <mergeCell ref="BC16:BN16"/>
    <mergeCell ref="BO16:BR16"/>
    <mergeCell ref="B15:M15"/>
    <mergeCell ref="N15:Q15"/>
    <mergeCell ref="T15:AE15"/>
    <mergeCell ref="AF15:AI15"/>
    <mergeCell ref="AL15:AW15"/>
    <mergeCell ref="AX15:BA15"/>
    <mergeCell ref="BC17:BN17"/>
    <mergeCell ref="BO17:BR17"/>
    <mergeCell ref="B18:M18"/>
    <mergeCell ref="N18:Q18"/>
    <mergeCell ref="T18:AE18"/>
    <mergeCell ref="AF18:AI18"/>
    <mergeCell ref="AL18:AW18"/>
    <mergeCell ref="AX18:BA18"/>
    <mergeCell ref="BC18:BN18"/>
    <mergeCell ref="BO18:BR18"/>
    <mergeCell ref="B17:M17"/>
    <mergeCell ref="N17:Q17"/>
    <mergeCell ref="T17:AE17"/>
    <mergeCell ref="AF17:AI17"/>
    <mergeCell ref="AL17:AW17"/>
    <mergeCell ref="AX17:BA17"/>
    <mergeCell ref="BC19:BN19"/>
    <mergeCell ref="BO19:BR19"/>
    <mergeCell ref="B20:M20"/>
    <mergeCell ref="N20:Q20"/>
    <mergeCell ref="T20:AE20"/>
    <mergeCell ref="AF20:AI20"/>
    <mergeCell ref="AL20:AW20"/>
    <mergeCell ref="AX20:BA20"/>
    <mergeCell ref="BC20:BN20"/>
    <mergeCell ref="BO20:BR20"/>
    <mergeCell ref="B19:M19"/>
    <mergeCell ref="N19:Q19"/>
    <mergeCell ref="T19:AE19"/>
    <mergeCell ref="AF19:AI19"/>
    <mergeCell ref="AL19:AW19"/>
    <mergeCell ref="AX19:BA19"/>
    <mergeCell ref="BC21:BN21"/>
    <mergeCell ref="BO21:BR21"/>
    <mergeCell ref="B22:M22"/>
    <mergeCell ref="N22:Q22"/>
    <mergeCell ref="T22:AE22"/>
    <mergeCell ref="AF22:AI22"/>
    <mergeCell ref="AL22:AW22"/>
    <mergeCell ref="AX22:BA22"/>
    <mergeCell ref="BC22:BN22"/>
    <mergeCell ref="BO22:BR22"/>
    <mergeCell ref="B21:M21"/>
    <mergeCell ref="N21:Q21"/>
    <mergeCell ref="T21:AE21"/>
    <mergeCell ref="AF21:AI21"/>
    <mergeCell ref="AL21:AW21"/>
    <mergeCell ref="AX21:BA21"/>
    <mergeCell ref="BC23:BN23"/>
    <mergeCell ref="BO23:BR23"/>
    <mergeCell ref="B24:M24"/>
    <mergeCell ref="N24:Q24"/>
    <mergeCell ref="T24:AE24"/>
    <mergeCell ref="AF24:AI24"/>
    <mergeCell ref="AL24:AW24"/>
    <mergeCell ref="AX24:BA24"/>
    <mergeCell ref="BC24:BN24"/>
    <mergeCell ref="BO24:BR24"/>
    <mergeCell ref="B23:M23"/>
    <mergeCell ref="N23:Q23"/>
    <mergeCell ref="T23:AE23"/>
    <mergeCell ref="AF23:AI23"/>
    <mergeCell ref="AL23:AW23"/>
    <mergeCell ref="AX23:BA23"/>
    <mergeCell ref="BC25:BN25"/>
    <mergeCell ref="BO25:BR25"/>
    <mergeCell ref="B26:M26"/>
    <mergeCell ref="N26:Q26"/>
    <mergeCell ref="T26:AE26"/>
    <mergeCell ref="AF26:AI26"/>
    <mergeCell ref="AL26:AW26"/>
    <mergeCell ref="AX26:BA26"/>
    <mergeCell ref="BC26:BN26"/>
    <mergeCell ref="BO26:BR26"/>
    <mergeCell ref="B25:M25"/>
    <mergeCell ref="N25:Q25"/>
    <mergeCell ref="T25:AE25"/>
    <mergeCell ref="AF25:AI25"/>
    <mergeCell ref="AL25:AW25"/>
    <mergeCell ref="AX25:BA25"/>
    <mergeCell ref="BC27:BN27"/>
    <mergeCell ref="BO27:BR27"/>
    <mergeCell ref="B28:M28"/>
    <mergeCell ref="N28:Q28"/>
    <mergeCell ref="T28:AE28"/>
    <mergeCell ref="AF28:AI28"/>
    <mergeCell ref="AL28:AW28"/>
    <mergeCell ref="AX28:BA28"/>
    <mergeCell ref="BC28:BN28"/>
    <mergeCell ref="BO28:BR28"/>
    <mergeCell ref="B27:M27"/>
    <mergeCell ref="N27:Q27"/>
    <mergeCell ref="T27:AE27"/>
    <mergeCell ref="AF27:AI27"/>
    <mergeCell ref="AL27:AW27"/>
    <mergeCell ref="AX27:BA27"/>
    <mergeCell ref="BC29:BN29"/>
    <mergeCell ref="BO29:BR29"/>
    <mergeCell ref="B30:M30"/>
    <mergeCell ref="N30:Q30"/>
    <mergeCell ref="T30:AE30"/>
    <mergeCell ref="AF30:AI30"/>
    <mergeCell ref="AL30:AW30"/>
    <mergeCell ref="AX30:BA30"/>
    <mergeCell ref="BC30:BN30"/>
    <mergeCell ref="BO30:BR30"/>
    <mergeCell ref="B29:M29"/>
    <mergeCell ref="N29:Q29"/>
    <mergeCell ref="T29:AE29"/>
    <mergeCell ref="AF29:AI29"/>
    <mergeCell ref="AL29:AW29"/>
    <mergeCell ref="AX29:BA29"/>
    <mergeCell ref="BC31:BN31"/>
    <mergeCell ref="BO31:BR31"/>
    <mergeCell ref="B32:M32"/>
    <mergeCell ref="N32:Q32"/>
    <mergeCell ref="T32:AE32"/>
    <mergeCell ref="AF32:AI32"/>
    <mergeCell ref="AL32:AW32"/>
    <mergeCell ref="AX32:BA32"/>
    <mergeCell ref="BC32:BN32"/>
    <mergeCell ref="BO32:BR32"/>
    <mergeCell ref="B31:M31"/>
    <mergeCell ref="N31:Q31"/>
    <mergeCell ref="T31:AE31"/>
    <mergeCell ref="AF31:AI31"/>
    <mergeCell ref="AL31:AW31"/>
    <mergeCell ref="AX31:BA31"/>
    <mergeCell ref="BC33:BN33"/>
    <mergeCell ref="BO33:BR33"/>
    <mergeCell ref="B34:M34"/>
    <mergeCell ref="N34:Q34"/>
    <mergeCell ref="T34:AE34"/>
    <mergeCell ref="AF34:AI34"/>
    <mergeCell ref="AL34:AW34"/>
    <mergeCell ref="AX34:BA34"/>
    <mergeCell ref="BC34:BN34"/>
    <mergeCell ref="BO34:BR34"/>
    <mergeCell ref="B33:M33"/>
    <mergeCell ref="N33:Q33"/>
    <mergeCell ref="T33:AE33"/>
    <mergeCell ref="AF33:AI33"/>
    <mergeCell ref="AL33:AW33"/>
    <mergeCell ref="AX33:BA33"/>
    <mergeCell ref="BC35:BN35"/>
    <mergeCell ref="BO35:BR35"/>
    <mergeCell ref="B36:M36"/>
    <mergeCell ref="N36:Q36"/>
    <mergeCell ref="T36:AE36"/>
    <mergeCell ref="AF36:AI36"/>
    <mergeCell ref="AL36:AW36"/>
    <mergeCell ref="AX36:BA36"/>
    <mergeCell ref="BC36:BN36"/>
    <mergeCell ref="BO36:BR36"/>
    <mergeCell ref="B35:M35"/>
    <mergeCell ref="N35:Q35"/>
    <mergeCell ref="T35:AE35"/>
    <mergeCell ref="AF35:AI35"/>
    <mergeCell ref="AL35:AW35"/>
    <mergeCell ref="AX35:BA35"/>
    <mergeCell ref="BC37:BN37"/>
    <mergeCell ref="BO37:BR37"/>
    <mergeCell ref="B38:M38"/>
    <mergeCell ref="N38:Q38"/>
    <mergeCell ref="T38:AE38"/>
    <mergeCell ref="AF38:AI38"/>
    <mergeCell ref="AL38:AW38"/>
    <mergeCell ref="AX38:BA38"/>
    <mergeCell ref="BC38:BN38"/>
    <mergeCell ref="BO38:BR38"/>
    <mergeCell ref="B37:M37"/>
    <mergeCell ref="N37:Q37"/>
    <mergeCell ref="T37:AE37"/>
    <mergeCell ref="AF37:AI37"/>
    <mergeCell ref="AL37:AW37"/>
    <mergeCell ref="AX37:BA37"/>
    <mergeCell ref="BC39:BN39"/>
    <mergeCell ref="BO39:BR39"/>
    <mergeCell ref="B40:M40"/>
    <mergeCell ref="N40:Q40"/>
    <mergeCell ref="T40:AE40"/>
    <mergeCell ref="AF40:AI40"/>
    <mergeCell ref="AL40:AW40"/>
    <mergeCell ref="AX40:BA40"/>
    <mergeCell ref="BC40:BN40"/>
    <mergeCell ref="BO40:BR40"/>
    <mergeCell ref="B39:M39"/>
    <mergeCell ref="N39:Q39"/>
    <mergeCell ref="T39:AE39"/>
    <mergeCell ref="AF39:AI39"/>
    <mergeCell ref="AL39:AW39"/>
    <mergeCell ref="AX39:BA39"/>
    <mergeCell ref="BC41:BN41"/>
    <mergeCell ref="BO41:BR41"/>
    <mergeCell ref="B42:M42"/>
    <mergeCell ref="N42:Q42"/>
    <mergeCell ref="T42:AE42"/>
    <mergeCell ref="AF42:AI42"/>
    <mergeCell ref="AL42:AW42"/>
    <mergeCell ref="AX42:BA42"/>
    <mergeCell ref="BC42:BN42"/>
    <mergeCell ref="BO42:BR42"/>
    <mergeCell ref="B41:M41"/>
    <mergeCell ref="N41:Q41"/>
    <mergeCell ref="T41:AE41"/>
    <mergeCell ref="AF41:AI41"/>
    <mergeCell ref="AL41:AW41"/>
    <mergeCell ref="AX41:BA41"/>
    <mergeCell ref="BC43:BN43"/>
    <mergeCell ref="BO43:BR43"/>
    <mergeCell ref="B44:M44"/>
    <mergeCell ref="N44:Q44"/>
    <mergeCell ref="T44:AE44"/>
    <mergeCell ref="AF44:AI44"/>
    <mergeCell ref="AL44:AW44"/>
    <mergeCell ref="AX44:BA44"/>
    <mergeCell ref="BC44:BN44"/>
    <mergeCell ref="BO44:BR44"/>
    <mergeCell ref="B43:M43"/>
    <mergeCell ref="N43:Q43"/>
    <mergeCell ref="T43:AE43"/>
    <mergeCell ref="AF43:AI43"/>
    <mergeCell ref="AL43:AW43"/>
    <mergeCell ref="AX43:BA43"/>
    <mergeCell ref="BC45:BN45"/>
    <mergeCell ref="BO45:BR45"/>
    <mergeCell ref="B46:M46"/>
    <mergeCell ref="N46:Q46"/>
    <mergeCell ref="T46:AE46"/>
    <mergeCell ref="AF46:AI46"/>
    <mergeCell ref="AL46:AW46"/>
    <mergeCell ref="AX46:BA46"/>
    <mergeCell ref="BC46:BN46"/>
    <mergeCell ref="BO46:BR46"/>
    <mergeCell ref="B45:M45"/>
    <mergeCell ref="N45:Q45"/>
    <mergeCell ref="T45:AE45"/>
    <mergeCell ref="AF45:AI45"/>
    <mergeCell ref="AL45:AW45"/>
    <mergeCell ref="AX45:BA45"/>
    <mergeCell ref="BC47:BN47"/>
    <mergeCell ref="BO47:BR47"/>
    <mergeCell ref="B48:M48"/>
    <mergeCell ref="N48:Q48"/>
    <mergeCell ref="T48:AE48"/>
    <mergeCell ref="AF48:AI48"/>
    <mergeCell ref="AL48:AW48"/>
    <mergeCell ref="AX48:BA48"/>
    <mergeCell ref="BC48:BN48"/>
    <mergeCell ref="BO48:BR48"/>
    <mergeCell ref="B47:M47"/>
    <mergeCell ref="N47:Q47"/>
    <mergeCell ref="T47:AE47"/>
    <mergeCell ref="AF47:AI47"/>
    <mergeCell ref="AL47:AW47"/>
    <mergeCell ref="AX47:BA47"/>
    <mergeCell ref="BC49:BN49"/>
    <mergeCell ref="BO49:BR49"/>
    <mergeCell ref="B50:M50"/>
    <mergeCell ref="N50:Q50"/>
    <mergeCell ref="T50:AE50"/>
    <mergeCell ref="AF50:AI50"/>
    <mergeCell ref="AL50:AW50"/>
    <mergeCell ref="AX50:BA50"/>
    <mergeCell ref="BC50:BN50"/>
    <mergeCell ref="BO50:BR50"/>
    <mergeCell ref="B49:M49"/>
    <mergeCell ref="N49:Q49"/>
    <mergeCell ref="T49:AE49"/>
    <mergeCell ref="AF49:AI49"/>
    <mergeCell ref="AL49:AW49"/>
    <mergeCell ref="AX49:BA49"/>
    <mergeCell ref="BC51:BN51"/>
    <mergeCell ref="BO51:BR51"/>
    <mergeCell ref="B52:M52"/>
    <mergeCell ref="N52:Q52"/>
    <mergeCell ref="T52:AE52"/>
    <mergeCell ref="AF52:AI52"/>
    <mergeCell ref="AL52:AW52"/>
    <mergeCell ref="AX52:BA52"/>
    <mergeCell ref="BC52:BN52"/>
    <mergeCell ref="BO52:BR52"/>
    <mergeCell ref="B51:M51"/>
    <mergeCell ref="N51:Q51"/>
    <mergeCell ref="T51:AE51"/>
    <mergeCell ref="AF51:AI51"/>
    <mergeCell ref="AL51:AW51"/>
    <mergeCell ref="AX51:BA51"/>
    <mergeCell ref="BC53:BN53"/>
    <mergeCell ref="BO53:BR53"/>
    <mergeCell ref="B54:M54"/>
    <mergeCell ref="N54:Q54"/>
    <mergeCell ref="T54:AE54"/>
    <mergeCell ref="AF54:AI54"/>
    <mergeCell ref="AL54:AW54"/>
    <mergeCell ref="AX54:BA54"/>
    <mergeCell ref="B53:M53"/>
    <mergeCell ref="N53:Q53"/>
    <mergeCell ref="T53:AE53"/>
    <mergeCell ref="AF53:AI53"/>
    <mergeCell ref="AL53:AW53"/>
    <mergeCell ref="AX53:BA53"/>
    <mergeCell ref="B56:M56"/>
    <mergeCell ref="N56:Q56"/>
    <mergeCell ref="T56:AE56"/>
    <mergeCell ref="AF56:AI56"/>
    <mergeCell ref="AL56:AW56"/>
    <mergeCell ref="AX56:BA56"/>
    <mergeCell ref="B55:M55"/>
    <mergeCell ref="N55:Q55"/>
    <mergeCell ref="T55:AE55"/>
    <mergeCell ref="AF55:AI55"/>
    <mergeCell ref="AL55:AW55"/>
    <mergeCell ref="AX55:BA55"/>
    <mergeCell ref="B58:M58"/>
    <mergeCell ref="N58:Q58"/>
    <mergeCell ref="T58:AE58"/>
    <mergeCell ref="AF58:AI58"/>
    <mergeCell ref="AL58:AW58"/>
    <mergeCell ref="AX58:BA58"/>
    <mergeCell ref="B57:M57"/>
    <mergeCell ref="N57:Q57"/>
    <mergeCell ref="T57:AE57"/>
    <mergeCell ref="AF57:AI57"/>
    <mergeCell ref="AL57:AW57"/>
    <mergeCell ref="AX57:BA57"/>
    <mergeCell ref="B60:M60"/>
    <mergeCell ref="N60:Q60"/>
    <mergeCell ref="T60:AE60"/>
    <mergeCell ref="AF60:AI60"/>
    <mergeCell ref="AL60:AW60"/>
    <mergeCell ref="AX60:BA60"/>
    <mergeCell ref="B59:M59"/>
    <mergeCell ref="N59:Q59"/>
    <mergeCell ref="T59:AE59"/>
    <mergeCell ref="AF59:AI59"/>
    <mergeCell ref="AL59:AW59"/>
    <mergeCell ref="AX59:BA59"/>
    <mergeCell ref="B62:M62"/>
    <mergeCell ref="N62:Q62"/>
    <mergeCell ref="T62:AE62"/>
    <mergeCell ref="AF62:AI62"/>
    <mergeCell ref="AL62:AW62"/>
    <mergeCell ref="AX62:BA62"/>
    <mergeCell ref="B61:M61"/>
    <mergeCell ref="N61:Q61"/>
    <mergeCell ref="T61:AE61"/>
    <mergeCell ref="AF61:AI61"/>
    <mergeCell ref="AL61:AW61"/>
    <mergeCell ref="AX61:BA61"/>
    <mergeCell ref="B64:M64"/>
    <mergeCell ref="N64:Q64"/>
    <mergeCell ref="T64:AE64"/>
    <mergeCell ref="AF64:AI64"/>
    <mergeCell ref="AL64:AW64"/>
    <mergeCell ref="AX64:BA64"/>
    <mergeCell ref="B63:M63"/>
    <mergeCell ref="N63:Q63"/>
    <mergeCell ref="T63:AE63"/>
    <mergeCell ref="AF63:AI63"/>
    <mergeCell ref="AL63:AW63"/>
    <mergeCell ref="AX63:BA63"/>
    <mergeCell ref="B66:M66"/>
    <mergeCell ref="N66:Q66"/>
    <mergeCell ref="T66:AE66"/>
    <mergeCell ref="AF66:AI66"/>
    <mergeCell ref="AL66:AW66"/>
    <mergeCell ref="AX66:BA66"/>
    <mergeCell ref="B65:M65"/>
    <mergeCell ref="N65:Q65"/>
    <mergeCell ref="T65:AE65"/>
    <mergeCell ref="AF65:AI65"/>
    <mergeCell ref="AL65:AW65"/>
    <mergeCell ref="AX65:BA65"/>
    <mergeCell ref="B68:M68"/>
    <mergeCell ref="N68:Q68"/>
    <mergeCell ref="T68:AE68"/>
    <mergeCell ref="AF68:AI68"/>
    <mergeCell ref="AL68:AW68"/>
    <mergeCell ref="AX68:BA68"/>
    <mergeCell ref="B67:M67"/>
    <mergeCell ref="N67:Q67"/>
    <mergeCell ref="T67:AE67"/>
    <mergeCell ref="AF67:AI67"/>
    <mergeCell ref="AL67:AW67"/>
    <mergeCell ref="AX67:BA67"/>
    <mergeCell ref="B70:M70"/>
    <mergeCell ref="N70:Q70"/>
    <mergeCell ref="T70:AE70"/>
    <mergeCell ref="AF70:AI70"/>
    <mergeCell ref="AL70:AW70"/>
    <mergeCell ref="AX70:BA70"/>
    <mergeCell ref="B69:M69"/>
    <mergeCell ref="N69:Q69"/>
    <mergeCell ref="T69:AE69"/>
    <mergeCell ref="AF69:AI69"/>
    <mergeCell ref="AL69:AW69"/>
    <mergeCell ref="AX69:BA69"/>
    <mergeCell ref="B72:M72"/>
    <mergeCell ref="N72:Q72"/>
    <mergeCell ref="T72:AE72"/>
    <mergeCell ref="AF72:AI72"/>
    <mergeCell ref="AL72:AW72"/>
    <mergeCell ref="AX72:BA72"/>
    <mergeCell ref="B71:M71"/>
    <mergeCell ref="N71:Q71"/>
    <mergeCell ref="T71:AE71"/>
    <mergeCell ref="AF71:AI71"/>
    <mergeCell ref="AL71:AW71"/>
    <mergeCell ref="AX71:BA71"/>
    <mergeCell ref="B75:M75"/>
    <mergeCell ref="N75:Q75"/>
    <mergeCell ref="B76:M76"/>
    <mergeCell ref="N76:Q76"/>
    <mergeCell ref="B73:M73"/>
    <mergeCell ref="N73:Q73"/>
    <mergeCell ref="AL73:AW73"/>
    <mergeCell ref="AX73:BA73"/>
    <mergeCell ref="B74:M74"/>
    <mergeCell ref="N74:Q74"/>
  </mergeCells>
  <phoneticPr fontId="3"/>
  <conditionalFormatting sqref="B9:G9">
    <cfRule type="expression" priority="1">
      <formula>"or('別紙⑤-1'!$AH$23=""""■,'別紙⑤-1'!$AH$26=""""■,'別紙⑤-1'!$AH$29=""""■)"</formula>
    </cfRule>
  </conditionalFormatting>
  <dataValidations count="1">
    <dataValidation type="list" allowBlank="1" showErrorMessage="1" sqref="AX46:AX52 N16:N18 N63:N68 N29:N36 N38:N50 N52:N61 N70:N76 BO41:BO53 N20:N27 AF15:AF64 BO33:BO39 BO23:BO31 BO15:BO21 AX15:AX44 AF66:AF72 AX62:AX73 AX54:AX60" xr:uid="{00000000-0002-0000-0E00-000000000000}">
      <formula1>"○"</formula1>
    </dataValidation>
  </dataValidations>
  <pageMargins left="0.25" right="0.25" top="0.75" bottom="0.75" header="0.3" footer="0.3"/>
  <pageSetup paperSize="9" scale="55" orientation="portrait" r:id="rId1"/>
  <headerFooter>
    <oddFooter>&amp;RNDA対象資料:29-0174-SYS001146(S)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BS78"/>
  <sheetViews>
    <sheetView view="pageBreakPreview" zoomScale="85" zoomScaleNormal="55" zoomScaleSheetLayoutView="85" workbookViewId="0">
      <selection activeCell="AF15" sqref="AF15:AI15"/>
    </sheetView>
  </sheetViews>
  <sheetFormatPr defaultColWidth="2.44140625" defaultRowHeight="13.2"/>
  <cols>
    <col min="1" max="1" width="2.44140625" style="27"/>
    <col min="2" max="7" width="2.88671875" style="27" customWidth="1"/>
    <col min="8" max="12" width="2.44140625" style="27"/>
    <col min="13" max="13" width="5" style="27" customWidth="1"/>
    <col min="14" max="17" width="2.44140625" style="27"/>
    <col min="18" max="19" width="1.109375" style="27" customWidth="1"/>
    <col min="20" max="30" width="2.44140625" style="27"/>
    <col min="31" max="31" width="5" style="27" customWidth="1"/>
    <col min="32" max="35" width="2.44140625" style="27"/>
    <col min="36" max="37" width="1.109375" style="27" customWidth="1"/>
    <col min="38" max="48" width="2.44140625" style="27"/>
    <col min="49" max="49" width="5" style="27" customWidth="1"/>
    <col min="50" max="70" width="2.44140625" style="27"/>
    <col min="71" max="71" width="3.33203125" style="27" bestFit="1" customWidth="1"/>
    <col min="72" max="16384" width="2.44140625" style="27"/>
  </cols>
  <sheetData>
    <row r="1" spans="1:71" s="30" customFormat="1" ht="12.7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8"/>
      <c r="BC1" s="28"/>
      <c r="BD1" s="28"/>
      <c r="BE1" s="28"/>
      <c r="BF1" s="28"/>
      <c r="BG1" s="28"/>
      <c r="BH1" s="28"/>
      <c r="BI1" s="28"/>
      <c r="BJ1" s="28"/>
      <c r="BK1" s="28"/>
      <c r="BL1" s="28"/>
      <c r="BM1" s="28"/>
      <c r="BN1" s="28"/>
      <c r="BO1" s="28"/>
      <c r="BP1" s="28"/>
      <c r="BQ1" s="28"/>
      <c r="BR1" s="28"/>
      <c r="BS1" s="28"/>
    </row>
    <row r="2" spans="1:71" s="30" customFormat="1" ht="6.75" customHeight="1">
      <c r="A2" s="88"/>
      <c r="B2" s="566" t="s">
        <v>1175</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28"/>
      <c r="BC2" s="28"/>
      <c r="BD2" s="28"/>
      <c r="BE2" s="28"/>
      <c r="BF2" s="28"/>
      <c r="BG2" s="28"/>
      <c r="BH2" s="28"/>
      <c r="BI2" s="28"/>
      <c r="BJ2" s="28"/>
      <c r="BK2" s="28"/>
      <c r="BL2" s="28"/>
      <c r="BM2" s="28"/>
      <c r="BN2" s="28"/>
      <c r="BO2" s="28"/>
      <c r="BP2" s="28"/>
      <c r="BQ2" s="28"/>
      <c r="BR2" s="28"/>
      <c r="BS2" s="28"/>
    </row>
    <row r="3" spans="1:71" s="30" customFormat="1" ht="6.75" customHeight="1">
      <c r="A3" s="88"/>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28"/>
      <c r="BC3" s="28"/>
      <c r="BD3" s="28"/>
      <c r="BE3" s="28"/>
      <c r="BF3" s="28"/>
      <c r="BG3" s="28"/>
      <c r="BH3" s="28"/>
      <c r="BI3" s="28"/>
      <c r="BJ3" s="28"/>
      <c r="BK3" s="28"/>
      <c r="BL3" s="28"/>
      <c r="BM3" s="28"/>
      <c r="BN3" s="28"/>
      <c r="BO3" s="28"/>
      <c r="BP3" s="28"/>
      <c r="BQ3" s="28"/>
      <c r="BR3" s="28"/>
      <c r="BS3" s="28"/>
    </row>
    <row r="4" spans="1:71" s="30" customFormat="1" ht="6.75" customHeight="1">
      <c r="A4" s="88"/>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28"/>
      <c r="BC4" s="28"/>
      <c r="BD4" s="28"/>
      <c r="BE4" s="28"/>
      <c r="BF4" s="28"/>
      <c r="BG4" s="28"/>
      <c r="BH4" s="28"/>
      <c r="BI4" s="28"/>
      <c r="BJ4" s="28"/>
      <c r="BK4" s="28"/>
      <c r="BL4" s="28"/>
      <c r="BM4" s="28"/>
      <c r="BN4" s="28"/>
      <c r="BO4" s="28"/>
      <c r="BP4" s="28"/>
      <c r="BQ4" s="28"/>
      <c r="BR4" s="28"/>
      <c r="BS4" s="28"/>
    </row>
    <row r="5" spans="1:71" s="30" customFormat="1" ht="6.75" customHeight="1">
      <c r="A5" s="88"/>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6"/>
      <c r="BB5" s="28"/>
      <c r="BC5" s="28"/>
      <c r="BD5" s="28"/>
      <c r="BE5" s="28"/>
      <c r="BF5" s="28"/>
      <c r="BG5" s="28"/>
      <c r="BH5" s="28"/>
      <c r="BI5" s="28"/>
      <c r="BJ5" s="28"/>
      <c r="BK5" s="28"/>
      <c r="BL5" s="28"/>
      <c r="BM5" s="28"/>
      <c r="BN5" s="28"/>
      <c r="BO5" s="28"/>
      <c r="BP5" s="28"/>
      <c r="BQ5" s="28"/>
      <c r="BR5" s="28"/>
      <c r="BS5" s="28"/>
    </row>
    <row r="6" spans="1:71" ht="13.5" customHeight="1">
      <c r="A6" s="101"/>
      <c r="B6" s="692" t="s">
        <v>178</v>
      </c>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28"/>
      <c r="BC6" s="28"/>
      <c r="BD6" s="28"/>
      <c r="BE6" s="28"/>
      <c r="BF6" s="28"/>
      <c r="BG6" s="28"/>
      <c r="BH6" s="28"/>
      <c r="BI6" s="28"/>
      <c r="BJ6" s="28"/>
      <c r="BK6" s="28"/>
      <c r="BL6" s="28"/>
      <c r="BM6" s="28"/>
      <c r="BN6" s="28"/>
      <c r="BO6" s="28"/>
      <c r="BP6" s="28"/>
      <c r="BQ6" s="28"/>
      <c r="BR6" s="28"/>
      <c r="BS6" s="28"/>
    </row>
    <row r="7" spans="1:71" ht="13.5" customHeight="1">
      <c r="A7" s="101"/>
      <c r="B7" s="692"/>
      <c r="C7" s="692"/>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28"/>
      <c r="BC7" s="28"/>
      <c r="BD7" s="28"/>
      <c r="BE7" s="28"/>
      <c r="BF7" s="28"/>
      <c r="BG7" s="28"/>
      <c r="BH7" s="28"/>
      <c r="BI7" s="28"/>
      <c r="BJ7" s="28"/>
      <c r="BK7" s="28"/>
      <c r="BL7" s="28"/>
      <c r="BM7" s="28"/>
      <c r="BN7" s="28"/>
      <c r="BO7" s="28"/>
      <c r="BP7" s="28"/>
      <c r="BQ7" s="28"/>
      <c r="BR7" s="28"/>
      <c r="BS7" s="28"/>
    </row>
    <row r="8" spans="1:71" ht="14.25" customHeight="1">
      <c r="A8" s="29"/>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28"/>
      <c r="BC8" s="28"/>
      <c r="BD8" s="28"/>
      <c r="BE8" s="28"/>
      <c r="BF8" s="28"/>
      <c r="BG8" s="28"/>
      <c r="BH8" s="28"/>
      <c r="BI8" s="28"/>
      <c r="BJ8" s="28"/>
      <c r="BK8" s="28"/>
      <c r="BL8" s="28"/>
      <c r="BM8" s="28"/>
      <c r="BN8" s="28"/>
      <c r="BO8" s="28"/>
      <c r="BP8" s="28"/>
      <c r="BQ8" s="28"/>
      <c r="BR8" s="28"/>
      <c r="BS8" s="282" t="str">
        <f>本紙!AY5</f>
        <v>Ver.1.7(2025.05.31～）</v>
      </c>
    </row>
    <row r="9" spans="1:71" s="33" customFormat="1" ht="28.5" customHeight="1">
      <c r="A9" s="103"/>
      <c r="B9" s="570" t="s">
        <v>1187</v>
      </c>
      <c r="C9" s="694"/>
      <c r="D9" s="694"/>
      <c r="E9" s="694"/>
      <c r="F9" s="694"/>
      <c r="G9" s="694"/>
      <c r="H9" s="696" t="str">
        <f>IF(AND('別紙⑤-1'!$H$10&lt;&gt;"",'別紙⑤-1'!$AG$101="■"),'別紙⑤-1'!$H$10,"")</f>
        <v/>
      </c>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c r="BI9" s="696"/>
      <c r="BJ9" s="696"/>
      <c r="BK9" s="696"/>
      <c r="BL9" s="696"/>
      <c r="BM9" s="696"/>
      <c r="BN9" s="696"/>
      <c r="BO9" s="696"/>
      <c r="BP9" s="696"/>
      <c r="BQ9" s="696"/>
      <c r="BR9" s="696"/>
      <c r="BS9" s="28"/>
    </row>
    <row r="10" spans="1:71" s="33" customFormat="1" ht="14.4">
      <c r="A10" s="34"/>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28"/>
      <c r="AY10" s="28"/>
      <c r="AZ10" s="28"/>
      <c r="BA10" s="28"/>
      <c r="BB10" s="28"/>
      <c r="BC10" s="28"/>
      <c r="BD10" s="28"/>
      <c r="BE10" s="28"/>
      <c r="BF10" s="28"/>
      <c r="BG10" s="28"/>
      <c r="BH10" s="28"/>
      <c r="BI10" s="28"/>
      <c r="BJ10" s="28"/>
      <c r="BK10" s="28"/>
      <c r="BL10" s="28"/>
      <c r="BM10" s="28"/>
      <c r="BN10" s="28"/>
      <c r="BO10" s="28"/>
      <c r="BP10" s="28"/>
      <c r="BQ10" s="28"/>
      <c r="BR10" s="28"/>
      <c r="BS10" s="28"/>
    </row>
    <row r="11" spans="1:71" s="33" customFormat="1" ht="16.2">
      <c r="A11" s="34"/>
      <c r="B11" s="102" t="s">
        <v>180</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28"/>
      <c r="AY11" s="28"/>
      <c r="AZ11" s="28"/>
      <c r="BA11" s="28"/>
      <c r="BB11" s="28"/>
      <c r="BC11" s="28"/>
      <c r="BD11" s="28"/>
      <c r="BE11" s="28"/>
      <c r="BF11" s="28"/>
      <c r="BG11" s="28"/>
      <c r="BH11" s="28"/>
      <c r="BI11" s="28"/>
      <c r="BJ11" s="28"/>
      <c r="BK11" s="28"/>
      <c r="BL11" s="28"/>
      <c r="BM11" s="28"/>
      <c r="BN11" s="28"/>
      <c r="BO11" s="28"/>
      <c r="BP11" s="28"/>
      <c r="BQ11" s="28"/>
      <c r="BR11" s="28"/>
      <c r="BS11" s="28"/>
    </row>
    <row r="12" spans="1:71" ht="14.4">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8"/>
      <c r="BC12" s="28"/>
      <c r="BD12" s="28"/>
      <c r="BE12" s="28"/>
      <c r="BF12" s="28"/>
      <c r="BG12" s="28"/>
      <c r="BH12" s="28"/>
      <c r="BI12" s="28"/>
      <c r="BJ12" s="28"/>
      <c r="BK12" s="28"/>
      <c r="BL12" s="28"/>
      <c r="BM12" s="28"/>
      <c r="BN12" s="28"/>
      <c r="BO12" s="28"/>
      <c r="BP12" s="28"/>
      <c r="BQ12" s="28"/>
      <c r="BR12" s="28"/>
      <c r="BS12" s="28"/>
    </row>
    <row r="13" spans="1:71" ht="25.5" customHeight="1">
      <c r="A13" s="26"/>
      <c r="B13" s="687" t="s">
        <v>46</v>
      </c>
      <c r="C13" s="688"/>
      <c r="D13" s="688"/>
      <c r="E13" s="688"/>
      <c r="F13" s="688"/>
      <c r="G13" s="688"/>
      <c r="H13" s="688"/>
      <c r="I13" s="688"/>
      <c r="J13" s="688"/>
      <c r="K13" s="688"/>
      <c r="L13" s="688"/>
      <c r="M13" s="690"/>
      <c r="N13" s="687" t="s">
        <v>514</v>
      </c>
      <c r="O13" s="688"/>
      <c r="P13" s="688"/>
      <c r="Q13" s="690"/>
      <c r="R13" s="26"/>
      <c r="S13" s="26"/>
      <c r="T13" s="687" t="s">
        <v>46</v>
      </c>
      <c r="U13" s="688"/>
      <c r="V13" s="688"/>
      <c r="W13" s="688"/>
      <c r="X13" s="688"/>
      <c r="Y13" s="688"/>
      <c r="Z13" s="688"/>
      <c r="AA13" s="688"/>
      <c r="AB13" s="688"/>
      <c r="AC13" s="688"/>
      <c r="AD13" s="688"/>
      <c r="AE13" s="690"/>
      <c r="AF13" s="687" t="s">
        <v>514</v>
      </c>
      <c r="AG13" s="688"/>
      <c r="AH13" s="688"/>
      <c r="AI13" s="690"/>
      <c r="AJ13" s="26"/>
      <c r="AK13" s="26"/>
      <c r="AL13" s="687" t="s">
        <v>46</v>
      </c>
      <c r="AM13" s="688"/>
      <c r="AN13" s="688"/>
      <c r="AO13" s="688"/>
      <c r="AP13" s="688"/>
      <c r="AQ13" s="688"/>
      <c r="AR13" s="688"/>
      <c r="AS13" s="688"/>
      <c r="AT13" s="688"/>
      <c r="AU13" s="688"/>
      <c r="AV13" s="688"/>
      <c r="AW13" s="690"/>
      <c r="AX13" s="687" t="s">
        <v>514</v>
      </c>
      <c r="AY13" s="688"/>
      <c r="AZ13" s="688"/>
      <c r="BA13" s="690"/>
      <c r="BB13" s="26"/>
      <c r="BC13" s="687" t="s">
        <v>46</v>
      </c>
      <c r="BD13" s="688"/>
      <c r="BE13" s="688"/>
      <c r="BF13" s="688"/>
      <c r="BG13" s="688"/>
      <c r="BH13" s="688"/>
      <c r="BI13" s="688"/>
      <c r="BJ13" s="688"/>
      <c r="BK13" s="688"/>
      <c r="BL13" s="688"/>
      <c r="BM13" s="688"/>
      <c r="BN13" s="690"/>
      <c r="BO13" s="687" t="s">
        <v>514</v>
      </c>
      <c r="BP13" s="688"/>
      <c r="BQ13" s="688"/>
      <c r="BR13" s="690"/>
      <c r="BS13" s="26"/>
    </row>
    <row r="14" spans="1:71">
      <c r="A14" s="26"/>
      <c r="B14" s="745" t="s">
        <v>48</v>
      </c>
      <c r="C14" s="746"/>
      <c r="D14" s="746"/>
      <c r="E14" s="746"/>
      <c r="F14" s="746"/>
      <c r="G14" s="746"/>
      <c r="H14" s="746"/>
      <c r="I14" s="746"/>
      <c r="J14" s="746"/>
      <c r="K14" s="746"/>
      <c r="L14" s="746"/>
      <c r="M14" s="747"/>
      <c r="N14" s="748" t="s">
        <v>515</v>
      </c>
      <c r="O14" s="749"/>
      <c r="P14" s="749"/>
      <c r="Q14" s="750"/>
      <c r="R14" s="26"/>
      <c r="S14" s="26"/>
      <c r="T14" s="739" t="s">
        <v>100</v>
      </c>
      <c r="U14" s="740"/>
      <c r="V14" s="740"/>
      <c r="W14" s="740"/>
      <c r="X14" s="740"/>
      <c r="Y14" s="740"/>
      <c r="Z14" s="740"/>
      <c r="AA14" s="740"/>
      <c r="AB14" s="740"/>
      <c r="AC14" s="740"/>
      <c r="AD14" s="740"/>
      <c r="AE14" s="741"/>
      <c r="AF14" s="718"/>
      <c r="AG14" s="719"/>
      <c r="AH14" s="719"/>
      <c r="AI14" s="720"/>
      <c r="AJ14" s="26"/>
      <c r="AK14" s="26"/>
      <c r="AL14" s="739" t="s">
        <v>156</v>
      </c>
      <c r="AM14" s="740"/>
      <c r="AN14" s="740"/>
      <c r="AO14" s="740"/>
      <c r="AP14" s="740"/>
      <c r="AQ14" s="740"/>
      <c r="AR14" s="740"/>
      <c r="AS14" s="740"/>
      <c r="AT14" s="740"/>
      <c r="AU14" s="740"/>
      <c r="AV14" s="740"/>
      <c r="AW14" s="741"/>
      <c r="AX14" s="718"/>
      <c r="AY14" s="719"/>
      <c r="AZ14" s="719"/>
      <c r="BA14" s="720"/>
      <c r="BB14" s="26"/>
      <c r="BC14" s="715" t="s">
        <v>328</v>
      </c>
      <c r="BD14" s="716"/>
      <c r="BE14" s="716"/>
      <c r="BF14" s="716"/>
      <c r="BG14" s="716"/>
      <c r="BH14" s="716"/>
      <c r="BI14" s="716"/>
      <c r="BJ14" s="716"/>
      <c r="BK14" s="716"/>
      <c r="BL14" s="716"/>
      <c r="BM14" s="716"/>
      <c r="BN14" s="717"/>
      <c r="BO14" s="718"/>
      <c r="BP14" s="719"/>
      <c r="BQ14" s="719"/>
      <c r="BR14" s="720"/>
      <c r="BS14" s="26"/>
    </row>
    <row r="15" spans="1:71">
      <c r="A15" s="26"/>
      <c r="B15" s="739" t="s">
        <v>49</v>
      </c>
      <c r="C15" s="740"/>
      <c r="D15" s="740"/>
      <c r="E15" s="740"/>
      <c r="F15" s="740"/>
      <c r="G15" s="740"/>
      <c r="H15" s="740"/>
      <c r="I15" s="740"/>
      <c r="J15" s="740"/>
      <c r="K15" s="740"/>
      <c r="L15" s="740"/>
      <c r="M15" s="741"/>
      <c r="N15" s="718"/>
      <c r="O15" s="719"/>
      <c r="P15" s="719"/>
      <c r="Q15" s="720"/>
      <c r="R15" s="26"/>
      <c r="S15" s="26"/>
      <c r="T15" s="742" t="s">
        <v>101</v>
      </c>
      <c r="U15" s="743"/>
      <c r="V15" s="743"/>
      <c r="W15" s="743"/>
      <c r="X15" s="743"/>
      <c r="Y15" s="743"/>
      <c r="Z15" s="743"/>
      <c r="AA15" s="743"/>
      <c r="AB15" s="743"/>
      <c r="AC15" s="743"/>
      <c r="AD15" s="743"/>
      <c r="AE15" s="744"/>
      <c r="AF15" s="712"/>
      <c r="AG15" s="713"/>
      <c r="AH15" s="713"/>
      <c r="AI15" s="714"/>
      <c r="AJ15" s="26"/>
      <c r="AK15" s="26"/>
      <c r="AL15" s="736" t="s">
        <v>419</v>
      </c>
      <c r="AM15" s="737"/>
      <c r="AN15" s="737"/>
      <c r="AO15" s="737"/>
      <c r="AP15" s="737"/>
      <c r="AQ15" s="737"/>
      <c r="AR15" s="737"/>
      <c r="AS15" s="737"/>
      <c r="AT15" s="737"/>
      <c r="AU15" s="737"/>
      <c r="AV15" s="737"/>
      <c r="AW15" s="738"/>
      <c r="AX15" s="712"/>
      <c r="AY15" s="713"/>
      <c r="AZ15" s="713"/>
      <c r="BA15" s="714"/>
      <c r="BB15" s="26"/>
      <c r="BC15" s="709" t="s">
        <v>420</v>
      </c>
      <c r="BD15" s="710"/>
      <c r="BE15" s="710"/>
      <c r="BF15" s="710"/>
      <c r="BG15" s="710"/>
      <c r="BH15" s="710"/>
      <c r="BI15" s="710"/>
      <c r="BJ15" s="710"/>
      <c r="BK15" s="710"/>
      <c r="BL15" s="710"/>
      <c r="BM15" s="710"/>
      <c r="BN15" s="711"/>
      <c r="BO15" s="712"/>
      <c r="BP15" s="713"/>
      <c r="BQ15" s="713"/>
      <c r="BR15" s="714"/>
      <c r="BS15" s="26"/>
    </row>
    <row r="16" spans="1:71">
      <c r="A16" s="26"/>
      <c r="B16" s="736" t="s">
        <v>331</v>
      </c>
      <c r="C16" s="737"/>
      <c r="D16" s="737"/>
      <c r="E16" s="737"/>
      <c r="F16" s="737"/>
      <c r="G16" s="737"/>
      <c r="H16" s="737"/>
      <c r="I16" s="737"/>
      <c r="J16" s="737"/>
      <c r="K16" s="737"/>
      <c r="L16" s="737"/>
      <c r="M16" s="738"/>
      <c r="N16" s="712"/>
      <c r="O16" s="713"/>
      <c r="P16" s="713"/>
      <c r="Q16" s="714"/>
      <c r="R16" s="26"/>
      <c r="S16" s="26"/>
      <c r="T16" s="736" t="s">
        <v>102</v>
      </c>
      <c r="U16" s="737"/>
      <c r="V16" s="737"/>
      <c r="W16" s="737"/>
      <c r="X16" s="737"/>
      <c r="Y16" s="737"/>
      <c r="Z16" s="737"/>
      <c r="AA16" s="737"/>
      <c r="AB16" s="737"/>
      <c r="AC16" s="737"/>
      <c r="AD16" s="737"/>
      <c r="AE16" s="738"/>
      <c r="AF16" s="712"/>
      <c r="AG16" s="713"/>
      <c r="AH16" s="713"/>
      <c r="AI16" s="714"/>
      <c r="AJ16" s="26"/>
      <c r="AK16" s="26"/>
      <c r="AL16" s="736" t="s">
        <v>157</v>
      </c>
      <c r="AM16" s="737"/>
      <c r="AN16" s="737"/>
      <c r="AO16" s="737"/>
      <c r="AP16" s="737"/>
      <c r="AQ16" s="737"/>
      <c r="AR16" s="737"/>
      <c r="AS16" s="737"/>
      <c r="AT16" s="737"/>
      <c r="AU16" s="737"/>
      <c r="AV16" s="737"/>
      <c r="AW16" s="738"/>
      <c r="AX16" s="712"/>
      <c r="AY16" s="713"/>
      <c r="AZ16" s="713"/>
      <c r="BA16" s="714"/>
      <c r="BB16" s="26"/>
      <c r="BC16" s="709" t="s">
        <v>332</v>
      </c>
      <c r="BD16" s="710"/>
      <c r="BE16" s="710"/>
      <c r="BF16" s="710"/>
      <c r="BG16" s="710"/>
      <c r="BH16" s="710"/>
      <c r="BI16" s="710"/>
      <c r="BJ16" s="710"/>
      <c r="BK16" s="710"/>
      <c r="BL16" s="710"/>
      <c r="BM16" s="710"/>
      <c r="BN16" s="711"/>
      <c r="BO16" s="712"/>
      <c r="BP16" s="713"/>
      <c r="BQ16" s="713"/>
      <c r="BR16" s="714"/>
      <c r="BS16" s="26"/>
    </row>
    <row r="17" spans="1:71">
      <c r="A17" s="26"/>
      <c r="B17" s="736" t="s">
        <v>50</v>
      </c>
      <c r="C17" s="737"/>
      <c r="D17" s="737"/>
      <c r="E17" s="737"/>
      <c r="F17" s="737"/>
      <c r="G17" s="737"/>
      <c r="H17" s="737"/>
      <c r="I17" s="737"/>
      <c r="J17" s="737"/>
      <c r="K17" s="737"/>
      <c r="L17" s="737"/>
      <c r="M17" s="738"/>
      <c r="N17" s="712"/>
      <c r="O17" s="713"/>
      <c r="P17" s="713"/>
      <c r="Q17" s="714"/>
      <c r="R17" s="26"/>
      <c r="S17" s="26"/>
      <c r="T17" s="736" t="s">
        <v>103</v>
      </c>
      <c r="U17" s="737"/>
      <c r="V17" s="737"/>
      <c r="W17" s="737"/>
      <c r="X17" s="737"/>
      <c r="Y17" s="737"/>
      <c r="Z17" s="737"/>
      <c r="AA17" s="737"/>
      <c r="AB17" s="737"/>
      <c r="AC17" s="737"/>
      <c r="AD17" s="737"/>
      <c r="AE17" s="738"/>
      <c r="AF17" s="712"/>
      <c r="AG17" s="713"/>
      <c r="AH17" s="713"/>
      <c r="AI17" s="714"/>
      <c r="AJ17" s="26"/>
      <c r="AK17" s="26"/>
      <c r="AL17" s="736" t="s">
        <v>158</v>
      </c>
      <c r="AM17" s="737"/>
      <c r="AN17" s="737"/>
      <c r="AO17" s="737"/>
      <c r="AP17" s="737"/>
      <c r="AQ17" s="737"/>
      <c r="AR17" s="737"/>
      <c r="AS17" s="737"/>
      <c r="AT17" s="737"/>
      <c r="AU17" s="737"/>
      <c r="AV17" s="737"/>
      <c r="AW17" s="738"/>
      <c r="AX17" s="712"/>
      <c r="AY17" s="713"/>
      <c r="AZ17" s="713"/>
      <c r="BA17" s="714"/>
      <c r="BB17" s="26"/>
      <c r="BC17" s="709" t="s">
        <v>333</v>
      </c>
      <c r="BD17" s="710"/>
      <c r="BE17" s="710"/>
      <c r="BF17" s="710"/>
      <c r="BG17" s="710"/>
      <c r="BH17" s="710"/>
      <c r="BI17" s="710"/>
      <c r="BJ17" s="710"/>
      <c r="BK17" s="710"/>
      <c r="BL17" s="710"/>
      <c r="BM17" s="710"/>
      <c r="BN17" s="711"/>
      <c r="BO17" s="712"/>
      <c r="BP17" s="713"/>
      <c r="BQ17" s="713"/>
      <c r="BR17" s="714"/>
      <c r="BS17" s="26"/>
    </row>
    <row r="18" spans="1:71">
      <c r="A18" s="26"/>
      <c r="B18" s="709" t="s">
        <v>51</v>
      </c>
      <c r="C18" s="710"/>
      <c r="D18" s="710"/>
      <c r="E18" s="710"/>
      <c r="F18" s="710"/>
      <c r="G18" s="710"/>
      <c r="H18" s="710"/>
      <c r="I18" s="710"/>
      <c r="J18" s="710"/>
      <c r="K18" s="710"/>
      <c r="L18" s="710"/>
      <c r="M18" s="711"/>
      <c r="N18" s="712"/>
      <c r="O18" s="713"/>
      <c r="P18" s="713"/>
      <c r="Q18" s="714"/>
      <c r="R18" s="26"/>
      <c r="S18" s="26"/>
      <c r="T18" s="709" t="s">
        <v>104</v>
      </c>
      <c r="U18" s="710"/>
      <c r="V18" s="710"/>
      <c r="W18" s="710"/>
      <c r="X18" s="710"/>
      <c r="Y18" s="710"/>
      <c r="Z18" s="710"/>
      <c r="AA18" s="710"/>
      <c r="AB18" s="710"/>
      <c r="AC18" s="710"/>
      <c r="AD18" s="710"/>
      <c r="AE18" s="711"/>
      <c r="AF18" s="712"/>
      <c r="AG18" s="713"/>
      <c r="AH18" s="713"/>
      <c r="AI18" s="714"/>
      <c r="AJ18" s="26"/>
      <c r="AK18" s="26"/>
      <c r="AL18" s="709" t="s">
        <v>159</v>
      </c>
      <c r="AM18" s="710"/>
      <c r="AN18" s="710"/>
      <c r="AO18" s="710"/>
      <c r="AP18" s="710"/>
      <c r="AQ18" s="710"/>
      <c r="AR18" s="710"/>
      <c r="AS18" s="710"/>
      <c r="AT18" s="710"/>
      <c r="AU18" s="710"/>
      <c r="AV18" s="710"/>
      <c r="AW18" s="711"/>
      <c r="AX18" s="712"/>
      <c r="AY18" s="713"/>
      <c r="AZ18" s="713"/>
      <c r="BA18" s="714"/>
      <c r="BB18" s="26"/>
      <c r="BC18" s="709" t="s">
        <v>334</v>
      </c>
      <c r="BD18" s="710"/>
      <c r="BE18" s="710"/>
      <c r="BF18" s="710"/>
      <c r="BG18" s="710"/>
      <c r="BH18" s="710"/>
      <c r="BI18" s="710"/>
      <c r="BJ18" s="710"/>
      <c r="BK18" s="710"/>
      <c r="BL18" s="710"/>
      <c r="BM18" s="710"/>
      <c r="BN18" s="711"/>
      <c r="BO18" s="712"/>
      <c r="BP18" s="713"/>
      <c r="BQ18" s="713"/>
      <c r="BR18" s="714"/>
      <c r="BS18" s="26"/>
    </row>
    <row r="19" spans="1:71">
      <c r="A19" s="26"/>
      <c r="B19" s="715" t="s">
        <v>52</v>
      </c>
      <c r="C19" s="716"/>
      <c r="D19" s="716"/>
      <c r="E19" s="716"/>
      <c r="F19" s="716"/>
      <c r="G19" s="716"/>
      <c r="H19" s="716"/>
      <c r="I19" s="716"/>
      <c r="J19" s="716"/>
      <c r="K19" s="716"/>
      <c r="L19" s="716"/>
      <c r="M19" s="717"/>
      <c r="N19" s="718"/>
      <c r="O19" s="719"/>
      <c r="P19" s="719"/>
      <c r="Q19" s="720"/>
      <c r="R19" s="26"/>
      <c r="S19" s="26"/>
      <c r="T19" s="709" t="s">
        <v>105</v>
      </c>
      <c r="U19" s="710"/>
      <c r="V19" s="710"/>
      <c r="W19" s="710"/>
      <c r="X19" s="710"/>
      <c r="Y19" s="710"/>
      <c r="Z19" s="710"/>
      <c r="AA19" s="710"/>
      <c r="AB19" s="710"/>
      <c r="AC19" s="710"/>
      <c r="AD19" s="710"/>
      <c r="AE19" s="711"/>
      <c r="AF19" s="712"/>
      <c r="AG19" s="713"/>
      <c r="AH19" s="713"/>
      <c r="AI19" s="714"/>
      <c r="AJ19" s="26"/>
      <c r="AK19" s="26"/>
      <c r="AL19" s="709" t="s">
        <v>160</v>
      </c>
      <c r="AM19" s="710"/>
      <c r="AN19" s="710"/>
      <c r="AO19" s="710"/>
      <c r="AP19" s="710"/>
      <c r="AQ19" s="710"/>
      <c r="AR19" s="710"/>
      <c r="AS19" s="710"/>
      <c r="AT19" s="710"/>
      <c r="AU19" s="710"/>
      <c r="AV19" s="710"/>
      <c r="AW19" s="711"/>
      <c r="AX19" s="712"/>
      <c r="AY19" s="713"/>
      <c r="AZ19" s="713"/>
      <c r="BA19" s="714"/>
      <c r="BB19" s="26"/>
      <c r="BC19" s="709" t="s">
        <v>335</v>
      </c>
      <c r="BD19" s="710"/>
      <c r="BE19" s="710"/>
      <c r="BF19" s="710"/>
      <c r="BG19" s="710"/>
      <c r="BH19" s="710"/>
      <c r="BI19" s="710"/>
      <c r="BJ19" s="710"/>
      <c r="BK19" s="710"/>
      <c r="BL19" s="710"/>
      <c r="BM19" s="710"/>
      <c r="BN19" s="711"/>
      <c r="BO19" s="712"/>
      <c r="BP19" s="713"/>
      <c r="BQ19" s="713"/>
      <c r="BR19" s="714"/>
      <c r="BS19" s="26"/>
    </row>
    <row r="20" spans="1:71">
      <c r="A20" s="26"/>
      <c r="B20" s="709" t="s">
        <v>53</v>
      </c>
      <c r="C20" s="710"/>
      <c r="D20" s="710"/>
      <c r="E20" s="710"/>
      <c r="F20" s="710"/>
      <c r="G20" s="710"/>
      <c r="H20" s="710"/>
      <c r="I20" s="710"/>
      <c r="J20" s="710"/>
      <c r="K20" s="710"/>
      <c r="L20" s="710"/>
      <c r="M20" s="711"/>
      <c r="N20" s="712"/>
      <c r="O20" s="713"/>
      <c r="P20" s="713"/>
      <c r="Q20" s="714"/>
      <c r="R20" s="26"/>
      <c r="S20" s="26"/>
      <c r="T20" s="709" t="s">
        <v>106</v>
      </c>
      <c r="U20" s="710"/>
      <c r="V20" s="710"/>
      <c r="W20" s="710"/>
      <c r="X20" s="710"/>
      <c r="Y20" s="710"/>
      <c r="Z20" s="710"/>
      <c r="AA20" s="710"/>
      <c r="AB20" s="710"/>
      <c r="AC20" s="710"/>
      <c r="AD20" s="710"/>
      <c r="AE20" s="711"/>
      <c r="AF20" s="712"/>
      <c r="AG20" s="713"/>
      <c r="AH20" s="713"/>
      <c r="AI20" s="714"/>
      <c r="AJ20" s="26"/>
      <c r="AK20" s="26"/>
      <c r="AL20" s="709" t="s">
        <v>161</v>
      </c>
      <c r="AM20" s="710"/>
      <c r="AN20" s="710"/>
      <c r="AO20" s="710"/>
      <c r="AP20" s="710"/>
      <c r="AQ20" s="710"/>
      <c r="AR20" s="710"/>
      <c r="AS20" s="710"/>
      <c r="AT20" s="710"/>
      <c r="AU20" s="710"/>
      <c r="AV20" s="710"/>
      <c r="AW20" s="711"/>
      <c r="AX20" s="712"/>
      <c r="AY20" s="713"/>
      <c r="AZ20" s="713"/>
      <c r="BA20" s="714"/>
      <c r="BB20" s="26"/>
      <c r="BC20" s="709" t="s">
        <v>336</v>
      </c>
      <c r="BD20" s="710"/>
      <c r="BE20" s="710"/>
      <c r="BF20" s="710"/>
      <c r="BG20" s="710"/>
      <c r="BH20" s="710"/>
      <c r="BI20" s="710"/>
      <c r="BJ20" s="710"/>
      <c r="BK20" s="710"/>
      <c r="BL20" s="710"/>
      <c r="BM20" s="710"/>
      <c r="BN20" s="711"/>
      <c r="BO20" s="712"/>
      <c r="BP20" s="713"/>
      <c r="BQ20" s="713"/>
      <c r="BR20" s="714"/>
      <c r="BS20" s="26"/>
    </row>
    <row r="21" spans="1:71">
      <c r="A21" s="26"/>
      <c r="B21" s="709" t="s">
        <v>54</v>
      </c>
      <c r="C21" s="710"/>
      <c r="D21" s="710"/>
      <c r="E21" s="710"/>
      <c r="F21" s="710"/>
      <c r="G21" s="710"/>
      <c r="H21" s="710"/>
      <c r="I21" s="710"/>
      <c r="J21" s="710"/>
      <c r="K21" s="710"/>
      <c r="L21" s="710"/>
      <c r="M21" s="711"/>
      <c r="N21" s="712"/>
      <c r="O21" s="713"/>
      <c r="P21" s="713"/>
      <c r="Q21" s="714"/>
      <c r="R21" s="26"/>
      <c r="S21" s="26"/>
      <c r="T21" s="709" t="s">
        <v>107</v>
      </c>
      <c r="U21" s="710"/>
      <c r="V21" s="710"/>
      <c r="W21" s="710"/>
      <c r="X21" s="710"/>
      <c r="Y21" s="710"/>
      <c r="Z21" s="710"/>
      <c r="AA21" s="710"/>
      <c r="AB21" s="710"/>
      <c r="AC21" s="710"/>
      <c r="AD21" s="710"/>
      <c r="AE21" s="711"/>
      <c r="AF21" s="712"/>
      <c r="AG21" s="713"/>
      <c r="AH21" s="713"/>
      <c r="AI21" s="714"/>
      <c r="AJ21" s="26"/>
      <c r="AK21" s="26"/>
      <c r="AL21" s="709" t="s">
        <v>162</v>
      </c>
      <c r="AM21" s="710"/>
      <c r="AN21" s="710"/>
      <c r="AO21" s="710"/>
      <c r="AP21" s="710"/>
      <c r="AQ21" s="710"/>
      <c r="AR21" s="710"/>
      <c r="AS21" s="710"/>
      <c r="AT21" s="710"/>
      <c r="AU21" s="710"/>
      <c r="AV21" s="710"/>
      <c r="AW21" s="711"/>
      <c r="AX21" s="712"/>
      <c r="AY21" s="713"/>
      <c r="AZ21" s="713"/>
      <c r="BA21" s="714"/>
      <c r="BB21" s="26"/>
      <c r="BC21" s="709" t="s">
        <v>337</v>
      </c>
      <c r="BD21" s="710"/>
      <c r="BE21" s="710"/>
      <c r="BF21" s="710"/>
      <c r="BG21" s="710"/>
      <c r="BH21" s="710"/>
      <c r="BI21" s="710"/>
      <c r="BJ21" s="710"/>
      <c r="BK21" s="710"/>
      <c r="BL21" s="710"/>
      <c r="BM21" s="710"/>
      <c r="BN21" s="711"/>
      <c r="BO21" s="712"/>
      <c r="BP21" s="713"/>
      <c r="BQ21" s="713"/>
      <c r="BR21" s="714"/>
      <c r="BS21" s="26"/>
    </row>
    <row r="22" spans="1:71">
      <c r="A22" s="26"/>
      <c r="B22" s="733" t="s">
        <v>55</v>
      </c>
      <c r="C22" s="734"/>
      <c r="D22" s="734"/>
      <c r="E22" s="734"/>
      <c r="F22" s="734"/>
      <c r="G22" s="734"/>
      <c r="H22" s="734"/>
      <c r="I22" s="734"/>
      <c r="J22" s="734"/>
      <c r="K22" s="734"/>
      <c r="L22" s="734"/>
      <c r="M22" s="735"/>
      <c r="N22" s="712"/>
      <c r="O22" s="713"/>
      <c r="P22" s="713"/>
      <c r="Q22" s="714"/>
      <c r="R22" s="26"/>
      <c r="S22" s="26"/>
      <c r="T22" s="709" t="s">
        <v>421</v>
      </c>
      <c r="U22" s="710"/>
      <c r="V22" s="710"/>
      <c r="W22" s="710"/>
      <c r="X22" s="710"/>
      <c r="Y22" s="710"/>
      <c r="Z22" s="710"/>
      <c r="AA22" s="710"/>
      <c r="AB22" s="710"/>
      <c r="AC22" s="710"/>
      <c r="AD22" s="710"/>
      <c r="AE22" s="711"/>
      <c r="AF22" s="712"/>
      <c r="AG22" s="713"/>
      <c r="AH22" s="713"/>
      <c r="AI22" s="714"/>
      <c r="AJ22" s="26"/>
      <c r="AK22" s="26"/>
      <c r="AL22" s="709" t="s">
        <v>163</v>
      </c>
      <c r="AM22" s="710"/>
      <c r="AN22" s="710"/>
      <c r="AO22" s="710"/>
      <c r="AP22" s="710"/>
      <c r="AQ22" s="710"/>
      <c r="AR22" s="710"/>
      <c r="AS22" s="710"/>
      <c r="AT22" s="710"/>
      <c r="AU22" s="710"/>
      <c r="AV22" s="710"/>
      <c r="AW22" s="711"/>
      <c r="AX22" s="712"/>
      <c r="AY22" s="713"/>
      <c r="AZ22" s="713"/>
      <c r="BA22" s="714"/>
      <c r="BB22" s="26"/>
      <c r="BC22" s="715" t="s">
        <v>339</v>
      </c>
      <c r="BD22" s="716"/>
      <c r="BE22" s="716"/>
      <c r="BF22" s="716"/>
      <c r="BG22" s="716"/>
      <c r="BH22" s="716"/>
      <c r="BI22" s="716"/>
      <c r="BJ22" s="716"/>
      <c r="BK22" s="716"/>
      <c r="BL22" s="716"/>
      <c r="BM22" s="716"/>
      <c r="BN22" s="717"/>
      <c r="BO22" s="724"/>
      <c r="BP22" s="725"/>
      <c r="BQ22" s="725"/>
      <c r="BR22" s="726"/>
      <c r="BS22" s="26"/>
    </row>
    <row r="23" spans="1:71">
      <c r="A23" s="26"/>
      <c r="B23" s="709" t="s">
        <v>56</v>
      </c>
      <c r="C23" s="710"/>
      <c r="D23" s="710"/>
      <c r="E23" s="710"/>
      <c r="F23" s="710"/>
      <c r="G23" s="710"/>
      <c r="H23" s="710"/>
      <c r="I23" s="710"/>
      <c r="J23" s="710"/>
      <c r="K23" s="710"/>
      <c r="L23" s="710"/>
      <c r="M23" s="711"/>
      <c r="N23" s="712"/>
      <c r="O23" s="713"/>
      <c r="P23" s="713"/>
      <c r="Q23" s="714"/>
      <c r="R23" s="26"/>
      <c r="S23" s="26"/>
      <c r="T23" s="709" t="s">
        <v>108</v>
      </c>
      <c r="U23" s="710"/>
      <c r="V23" s="710"/>
      <c r="W23" s="710"/>
      <c r="X23" s="710"/>
      <c r="Y23" s="710"/>
      <c r="Z23" s="710"/>
      <c r="AA23" s="710"/>
      <c r="AB23" s="710"/>
      <c r="AC23" s="710"/>
      <c r="AD23" s="710"/>
      <c r="AE23" s="711"/>
      <c r="AF23" s="712"/>
      <c r="AG23" s="713"/>
      <c r="AH23" s="713"/>
      <c r="AI23" s="714"/>
      <c r="AJ23" s="26"/>
      <c r="AK23" s="26"/>
      <c r="AL23" s="709" t="s">
        <v>164</v>
      </c>
      <c r="AM23" s="710"/>
      <c r="AN23" s="710"/>
      <c r="AO23" s="710"/>
      <c r="AP23" s="710"/>
      <c r="AQ23" s="710"/>
      <c r="AR23" s="710"/>
      <c r="AS23" s="710"/>
      <c r="AT23" s="710"/>
      <c r="AU23" s="710"/>
      <c r="AV23" s="710"/>
      <c r="AW23" s="711"/>
      <c r="AX23" s="712"/>
      <c r="AY23" s="713"/>
      <c r="AZ23" s="713"/>
      <c r="BA23" s="714"/>
      <c r="BB23" s="26"/>
      <c r="BC23" s="709" t="s">
        <v>422</v>
      </c>
      <c r="BD23" s="710"/>
      <c r="BE23" s="710"/>
      <c r="BF23" s="710"/>
      <c r="BG23" s="710"/>
      <c r="BH23" s="710"/>
      <c r="BI23" s="710"/>
      <c r="BJ23" s="710"/>
      <c r="BK23" s="710"/>
      <c r="BL23" s="710"/>
      <c r="BM23" s="710"/>
      <c r="BN23" s="711"/>
      <c r="BO23" s="712"/>
      <c r="BP23" s="713"/>
      <c r="BQ23" s="713"/>
      <c r="BR23" s="714"/>
      <c r="BS23" s="26"/>
    </row>
    <row r="24" spans="1:71">
      <c r="A24" s="26"/>
      <c r="B24" s="709" t="s">
        <v>57</v>
      </c>
      <c r="C24" s="710"/>
      <c r="D24" s="710"/>
      <c r="E24" s="710"/>
      <c r="F24" s="710"/>
      <c r="G24" s="710"/>
      <c r="H24" s="710"/>
      <c r="I24" s="710"/>
      <c r="J24" s="710"/>
      <c r="K24" s="710"/>
      <c r="L24" s="710"/>
      <c r="M24" s="711"/>
      <c r="N24" s="712"/>
      <c r="O24" s="713"/>
      <c r="P24" s="713"/>
      <c r="Q24" s="714"/>
      <c r="R24" s="26"/>
      <c r="S24" s="26"/>
      <c r="T24" s="709" t="s">
        <v>109</v>
      </c>
      <c r="U24" s="710"/>
      <c r="V24" s="710"/>
      <c r="W24" s="710"/>
      <c r="X24" s="710"/>
      <c r="Y24" s="710"/>
      <c r="Z24" s="710"/>
      <c r="AA24" s="710"/>
      <c r="AB24" s="710"/>
      <c r="AC24" s="710"/>
      <c r="AD24" s="710"/>
      <c r="AE24" s="711"/>
      <c r="AF24" s="712"/>
      <c r="AG24" s="713"/>
      <c r="AH24" s="713"/>
      <c r="AI24" s="714"/>
      <c r="AJ24" s="26"/>
      <c r="AK24" s="26"/>
      <c r="AL24" s="709" t="s">
        <v>165</v>
      </c>
      <c r="AM24" s="710"/>
      <c r="AN24" s="710"/>
      <c r="AO24" s="710"/>
      <c r="AP24" s="710"/>
      <c r="AQ24" s="710"/>
      <c r="AR24" s="710"/>
      <c r="AS24" s="710"/>
      <c r="AT24" s="710"/>
      <c r="AU24" s="710"/>
      <c r="AV24" s="710"/>
      <c r="AW24" s="711"/>
      <c r="AX24" s="712"/>
      <c r="AY24" s="713"/>
      <c r="AZ24" s="713"/>
      <c r="BA24" s="714"/>
      <c r="BB24" s="26"/>
      <c r="BC24" s="709" t="s">
        <v>341</v>
      </c>
      <c r="BD24" s="710"/>
      <c r="BE24" s="710"/>
      <c r="BF24" s="710"/>
      <c r="BG24" s="710"/>
      <c r="BH24" s="710"/>
      <c r="BI24" s="710"/>
      <c r="BJ24" s="710"/>
      <c r="BK24" s="710"/>
      <c r="BL24" s="710"/>
      <c r="BM24" s="710"/>
      <c r="BN24" s="711"/>
      <c r="BO24" s="712"/>
      <c r="BP24" s="713"/>
      <c r="BQ24" s="713"/>
      <c r="BR24" s="714"/>
      <c r="BS24" s="26"/>
    </row>
    <row r="25" spans="1:71">
      <c r="A25" s="26"/>
      <c r="B25" s="709" t="s">
        <v>58</v>
      </c>
      <c r="C25" s="710"/>
      <c r="D25" s="710"/>
      <c r="E25" s="710"/>
      <c r="F25" s="710"/>
      <c r="G25" s="710"/>
      <c r="H25" s="710"/>
      <c r="I25" s="710"/>
      <c r="J25" s="710"/>
      <c r="K25" s="710"/>
      <c r="L25" s="710"/>
      <c r="M25" s="711"/>
      <c r="N25" s="712"/>
      <c r="O25" s="713"/>
      <c r="P25" s="713"/>
      <c r="Q25" s="714"/>
      <c r="R25" s="26"/>
      <c r="S25" s="26"/>
      <c r="T25" s="709" t="s">
        <v>110</v>
      </c>
      <c r="U25" s="710"/>
      <c r="V25" s="710"/>
      <c r="W25" s="710"/>
      <c r="X25" s="710"/>
      <c r="Y25" s="710"/>
      <c r="Z25" s="710"/>
      <c r="AA25" s="710"/>
      <c r="AB25" s="710"/>
      <c r="AC25" s="710"/>
      <c r="AD25" s="710"/>
      <c r="AE25" s="711"/>
      <c r="AF25" s="712"/>
      <c r="AG25" s="713"/>
      <c r="AH25" s="713"/>
      <c r="AI25" s="714"/>
      <c r="AJ25" s="26"/>
      <c r="AK25" s="26"/>
      <c r="AL25" s="709" t="s">
        <v>166</v>
      </c>
      <c r="AM25" s="710"/>
      <c r="AN25" s="710"/>
      <c r="AO25" s="710"/>
      <c r="AP25" s="710"/>
      <c r="AQ25" s="710"/>
      <c r="AR25" s="710"/>
      <c r="AS25" s="710"/>
      <c r="AT25" s="710"/>
      <c r="AU25" s="710"/>
      <c r="AV25" s="710"/>
      <c r="AW25" s="711"/>
      <c r="AX25" s="712"/>
      <c r="AY25" s="713"/>
      <c r="AZ25" s="713"/>
      <c r="BA25" s="714"/>
      <c r="BB25" s="26"/>
      <c r="BC25" s="709" t="s">
        <v>342</v>
      </c>
      <c r="BD25" s="710"/>
      <c r="BE25" s="710"/>
      <c r="BF25" s="710"/>
      <c r="BG25" s="710"/>
      <c r="BH25" s="710"/>
      <c r="BI25" s="710"/>
      <c r="BJ25" s="710"/>
      <c r="BK25" s="710"/>
      <c r="BL25" s="710"/>
      <c r="BM25" s="710"/>
      <c r="BN25" s="711"/>
      <c r="BO25" s="712"/>
      <c r="BP25" s="713"/>
      <c r="BQ25" s="713"/>
      <c r="BR25" s="714"/>
      <c r="BS25" s="26"/>
    </row>
    <row r="26" spans="1:71">
      <c r="A26" s="26"/>
      <c r="B26" s="709" t="s">
        <v>59</v>
      </c>
      <c r="C26" s="710"/>
      <c r="D26" s="710"/>
      <c r="E26" s="710"/>
      <c r="F26" s="710"/>
      <c r="G26" s="710"/>
      <c r="H26" s="710"/>
      <c r="I26" s="710"/>
      <c r="J26" s="710"/>
      <c r="K26" s="710"/>
      <c r="L26" s="710"/>
      <c r="M26" s="711"/>
      <c r="N26" s="712"/>
      <c r="O26" s="713"/>
      <c r="P26" s="713"/>
      <c r="Q26" s="714"/>
      <c r="R26" s="26"/>
      <c r="S26" s="26"/>
      <c r="T26" s="709" t="s">
        <v>111</v>
      </c>
      <c r="U26" s="710"/>
      <c r="V26" s="710"/>
      <c r="W26" s="710"/>
      <c r="X26" s="710"/>
      <c r="Y26" s="710"/>
      <c r="Z26" s="710"/>
      <c r="AA26" s="710"/>
      <c r="AB26" s="710"/>
      <c r="AC26" s="710"/>
      <c r="AD26" s="710"/>
      <c r="AE26" s="711"/>
      <c r="AF26" s="712"/>
      <c r="AG26" s="713"/>
      <c r="AH26" s="713"/>
      <c r="AI26" s="714"/>
      <c r="AJ26" s="26"/>
      <c r="AK26" s="26"/>
      <c r="AL26" s="709" t="s">
        <v>167</v>
      </c>
      <c r="AM26" s="710"/>
      <c r="AN26" s="710"/>
      <c r="AO26" s="710"/>
      <c r="AP26" s="710"/>
      <c r="AQ26" s="710"/>
      <c r="AR26" s="710"/>
      <c r="AS26" s="710"/>
      <c r="AT26" s="710"/>
      <c r="AU26" s="710"/>
      <c r="AV26" s="710"/>
      <c r="AW26" s="711"/>
      <c r="AX26" s="712"/>
      <c r="AY26" s="713"/>
      <c r="AZ26" s="713"/>
      <c r="BA26" s="714"/>
      <c r="BB26" s="26"/>
      <c r="BC26" s="709" t="s">
        <v>343</v>
      </c>
      <c r="BD26" s="710"/>
      <c r="BE26" s="710"/>
      <c r="BF26" s="710"/>
      <c r="BG26" s="710"/>
      <c r="BH26" s="710"/>
      <c r="BI26" s="710"/>
      <c r="BJ26" s="710"/>
      <c r="BK26" s="710"/>
      <c r="BL26" s="710"/>
      <c r="BM26" s="710"/>
      <c r="BN26" s="711"/>
      <c r="BO26" s="712"/>
      <c r="BP26" s="713"/>
      <c r="BQ26" s="713"/>
      <c r="BR26" s="714"/>
      <c r="BS26" s="26"/>
    </row>
    <row r="27" spans="1:71">
      <c r="A27" s="26"/>
      <c r="B27" s="709" t="s">
        <v>60</v>
      </c>
      <c r="C27" s="710"/>
      <c r="D27" s="710"/>
      <c r="E27" s="710"/>
      <c r="F27" s="710"/>
      <c r="G27" s="710"/>
      <c r="H27" s="710"/>
      <c r="I27" s="710"/>
      <c r="J27" s="710"/>
      <c r="K27" s="710"/>
      <c r="L27" s="710"/>
      <c r="M27" s="711"/>
      <c r="N27" s="712"/>
      <c r="O27" s="713"/>
      <c r="P27" s="713"/>
      <c r="Q27" s="714"/>
      <c r="R27" s="26"/>
      <c r="S27" s="26"/>
      <c r="T27" s="709" t="s">
        <v>112</v>
      </c>
      <c r="U27" s="710"/>
      <c r="V27" s="710"/>
      <c r="W27" s="710"/>
      <c r="X27" s="710"/>
      <c r="Y27" s="710"/>
      <c r="Z27" s="710"/>
      <c r="AA27" s="710"/>
      <c r="AB27" s="710"/>
      <c r="AC27" s="710"/>
      <c r="AD27" s="710"/>
      <c r="AE27" s="711"/>
      <c r="AF27" s="712"/>
      <c r="AG27" s="713"/>
      <c r="AH27" s="713"/>
      <c r="AI27" s="714"/>
      <c r="AJ27" s="26"/>
      <c r="AK27" s="26"/>
      <c r="AL27" s="709" t="s">
        <v>168</v>
      </c>
      <c r="AM27" s="710"/>
      <c r="AN27" s="710"/>
      <c r="AO27" s="710"/>
      <c r="AP27" s="710"/>
      <c r="AQ27" s="710"/>
      <c r="AR27" s="710"/>
      <c r="AS27" s="710"/>
      <c r="AT27" s="710"/>
      <c r="AU27" s="710"/>
      <c r="AV27" s="710"/>
      <c r="AW27" s="711"/>
      <c r="AX27" s="712"/>
      <c r="AY27" s="713"/>
      <c r="AZ27" s="713"/>
      <c r="BA27" s="714"/>
      <c r="BB27" s="26"/>
      <c r="BC27" s="709" t="s">
        <v>344</v>
      </c>
      <c r="BD27" s="710"/>
      <c r="BE27" s="710"/>
      <c r="BF27" s="710"/>
      <c r="BG27" s="710"/>
      <c r="BH27" s="710"/>
      <c r="BI27" s="710"/>
      <c r="BJ27" s="710"/>
      <c r="BK27" s="710"/>
      <c r="BL27" s="710"/>
      <c r="BM27" s="710"/>
      <c r="BN27" s="711"/>
      <c r="BO27" s="712"/>
      <c r="BP27" s="713"/>
      <c r="BQ27" s="713"/>
      <c r="BR27" s="714"/>
      <c r="BS27" s="26"/>
    </row>
    <row r="28" spans="1:71">
      <c r="A28" s="26"/>
      <c r="B28" s="715" t="s">
        <v>61</v>
      </c>
      <c r="C28" s="716"/>
      <c r="D28" s="716"/>
      <c r="E28" s="716"/>
      <c r="F28" s="716"/>
      <c r="G28" s="716"/>
      <c r="H28" s="716"/>
      <c r="I28" s="716"/>
      <c r="J28" s="716"/>
      <c r="K28" s="716"/>
      <c r="L28" s="716"/>
      <c r="M28" s="717"/>
      <c r="N28" s="718"/>
      <c r="O28" s="719"/>
      <c r="P28" s="719"/>
      <c r="Q28" s="720"/>
      <c r="R28" s="26"/>
      <c r="S28" s="26"/>
      <c r="T28" s="709" t="s">
        <v>423</v>
      </c>
      <c r="U28" s="710"/>
      <c r="V28" s="710"/>
      <c r="W28" s="710"/>
      <c r="X28" s="710"/>
      <c r="Y28" s="710"/>
      <c r="Z28" s="710"/>
      <c r="AA28" s="710"/>
      <c r="AB28" s="710"/>
      <c r="AC28" s="710"/>
      <c r="AD28" s="710"/>
      <c r="AE28" s="711"/>
      <c r="AF28" s="712"/>
      <c r="AG28" s="713"/>
      <c r="AH28" s="713"/>
      <c r="AI28" s="714"/>
      <c r="AJ28" s="26"/>
      <c r="AK28" s="26"/>
      <c r="AL28" s="709" t="s">
        <v>169</v>
      </c>
      <c r="AM28" s="710"/>
      <c r="AN28" s="710"/>
      <c r="AO28" s="710"/>
      <c r="AP28" s="710"/>
      <c r="AQ28" s="710"/>
      <c r="AR28" s="710"/>
      <c r="AS28" s="710"/>
      <c r="AT28" s="710"/>
      <c r="AU28" s="710"/>
      <c r="AV28" s="710"/>
      <c r="AW28" s="711"/>
      <c r="AX28" s="712"/>
      <c r="AY28" s="713"/>
      <c r="AZ28" s="713"/>
      <c r="BA28" s="714"/>
      <c r="BB28" s="26"/>
      <c r="BC28" s="709" t="s">
        <v>346</v>
      </c>
      <c r="BD28" s="710"/>
      <c r="BE28" s="710"/>
      <c r="BF28" s="710"/>
      <c r="BG28" s="710"/>
      <c r="BH28" s="710"/>
      <c r="BI28" s="710"/>
      <c r="BJ28" s="710"/>
      <c r="BK28" s="710"/>
      <c r="BL28" s="710"/>
      <c r="BM28" s="710"/>
      <c r="BN28" s="711"/>
      <c r="BO28" s="712"/>
      <c r="BP28" s="713"/>
      <c r="BQ28" s="713"/>
      <c r="BR28" s="714"/>
      <c r="BS28" s="26"/>
    </row>
    <row r="29" spans="1:71">
      <c r="A29" s="26"/>
      <c r="B29" s="709" t="s">
        <v>62</v>
      </c>
      <c r="C29" s="710"/>
      <c r="D29" s="710"/>
      <c r="E29" s="710"/>
      <c r="F29" s="710"/>
      <c r="G29" s="710"/>
      <c r="H29" s="710"/>
      <c r="I29" s="710"/>
      <c r="J29" s="710"/>
      <c r="K29" s="710"/>
      <c r="L29" s="710"/>
      <c r="M29" s="711"/>
      <c r="N29" s="712"/>
      <c r="O29" s="713"/>
      <c r="P29" s="713"/>
      <c r="Q29" s="714"/>
      <c r="R29" s="26"/>
      <c r="S29" s="26"/>
      <c r="T29" s="709" t="s">
        <v>113</v>
      </c>
      <c r="U29" s="710"/>
      <c r="V29" s="710"/>
      <c r="W29" s="710"/>
      <c r="X29" s="710"/>
      <c r="Y29" s="710"/>
      <c r="Z29" s="710"/>
      <c r="AA29" s="710"/>
      <c r="AB29" s="710"/>
      <c r="AC29" s="710"/>
      <c r="AD29" s="710"/>
      <c r="AE29" s="711"/>
      <c r="AF29" s="712"/>
      <c r="AG29" s="713"/>
      <c r="AH29" s="713"/>
      <c r="AI29" s="714"/>
      <c r="AJ29" s="26"/>
      <c r="AK29" s="26"/>
      <c r="AL29" s="709" t="s">
        <v>170</v>
      </c>
      <c r="AM29" s="710"/>
      <c r="AN29" s="710"/>
      <c r="AO29" s="710"/>
      <c r="AP29" s="710"/>
      <c r="AQ29" s="710"/>
      <c r="AR29" s="710"/>
      <c r="AS29" s="710"/>
      <c r="AT29" s="710"/>
      <c r="AU29" s="710"/>
      <c r="AV29" s="710"/>
      <c r="AW29" s="711"/>
      <c r="AX29" s="712"/>
      <c r="AY29" s="713"/>
      <c r="AZ29" s="713"/>
      <c r="BA29" s="714"/>
      <c r="BB29" s="26"/>
      <c r="BC29" s="709" t="s">
        <v>347</v>
      </c>
      <c r="BD29" s="710"/>
      <c r="BE29" s="710"/>
      <c r="BF29" s="710"/>
      <c r="BG29" s="710"/>
      <c r="BH29" s="710"/>
      <c r="BI29" s="710"/>
      <c r="BJ29" s="710"/>
      <c r="BK29" s="710"/>
      <c r="BL29" s="710"/>
      <c r="BM29" s="710"/>
      <c r="BN29" s="711"/>
      <c r="BO29" s="712"/>
      <c r="BP29" s="713"/>
      <c r="BQ29" s="713"/>
      <c r="BR29" s="714"/>
      <c r="BS29" s="26"/>
    </row>
    <row r="30" spans="1:71">
      <c r="A30" s="26"/>
      <c r="B30" s="709" t="s">
        <v>63</v>
      </c>
      <c r="C30" s="710"/>
      <c r="D30" s="710"/>
      <c r="E30" s="710"/>
      <c r="F30" s="710"/>
      <c r="G30" s="710"/>
      <c r="H30" s="710"/>
      <c r="I30" s="710"/>
      <c r="J30" s="710"/>
      <c r="K30" s="710"/>
      <c r="L30" s="710"/>
      <c r="M30" s="711"/>
      <c r="N30" s="712"/>
      <c r="O30" s="713"/>
      <c r="P30" s="713"/>
      <c r="Q30" s="714"/>
      <c r="R30" s="26"/>
      <c r="S30" s="26"/>
      <c r="T30" s="709" t="s">
        <v>114</v>
      </c>
      <c r="U30" s="710"/>
      <c r="V30" s="710"/>
      <c r="W30" s="710"/>
      <c r="X30" s="710"/>
      <c r="Y30" s="710"/>
      <c r="Z30" s="710"/>
      <c r="AA30" s="710"/>
      <c r="AB30" s="710"/>
      <c r="AC30" s="710"/>
      <c r="AD30" s="710"/>
      <c r="AE30" s="711"/>
      <c r="AF30" s="712"/>
      <c r="AG30" s="713"/>
      <c r="AH30" s="713"/>
      <c r="AI30" s="714"/>
      <c r="AJ30" s="26"/>
      <c r="AK30" s="26"/>
      <c r="AL30" s="709" t="s">
        <v>171</v>
      </c>
      <c r="AM30" s="710"/>
      <c r="AN30" s="710"/>
      <c r="AO30" s="710"/>
      <c r="AP30" s="710"/>
      <c r="AQ30" s="710"/>
      <c r="AR30" s="710"/>
      <c r="AS30" s="710"/>
      <c r="AT30" s="710"/>
      <c r="AU30" s="710"/>
      <c r="AV30" s="710"/>
      <c r="AW30" s="711"/>
      <c r="AX30" s="712"/>
      <c r="AY30" s="713"/>
      <c r="AZ30" s="713"/>
      <c r="BA30" s="714"/>
      <c r="BB30" s="26"/>
      <c r="BC30" s="709" t="s">
        <v>348</v>
      </c>
      <c r="BD30" s="710"/>
      <c r="BE30" s="710"/>
      <c r="BF30" s="710"/>
      <c r="BG30" s="710"/>
      <c r="BH30" s="710"/>
      <c r="BI30" s="710"/>
      <c r="BJ30" s="710"/>
      <c r="BK30" s="710"/>
      <c r="BL30" s="710"/>
      <c r="BM30" s="710"/>
      <c r="BN30" s="711"/>
      <c r="BO30" s="712"/>
      <c r="BP30" s="713"/>
      <c r="BQ30" s="713"/>
      <c r="BR30" s="714"/>
      <c r="BS30" s="26"/>
    </row>
    <row r="31" spans="1:71">
      <c r="A31" s="26"/>
      <c r="B31" s="709" t="s">
        <v>64</v>
      </c>
      <c r="C31" s="710"/>
      <c r="D31" s="710"/>
      <c r="E31" s="710"/>
      <c r="F31" s="710"/>
      <c r="G31" s="710"/>
      <c r="H31" s="710"/>
      <c r="I31" s="710"/>
      <c r="J31" s="710"/>
      <c r="K31" s="710"/>
      <c r="L31" s="710"/>
      <c r="M31" s="711"/>
      <c r="N31" s="712"/>
      <c r="O31" s="713"/>
      <c r="P31" s="713"/>
      <c r="Q31" s="714"/>
      <c r="R31" s="26"/>
      <c r="S31" s="26"/>
      <c r="T31" s="709" t="s">
        <v>115</v>
      </c>
      <c r="U31" s="710"/>
      <c r="V31" s="710"/>
      <c r="W31" s="710"/>
      <c r="X31" s="710"/>
      <c r="Y31" s="710"/>
      <c r="Z31" s="710"/>
      <c r="AA31" s="710"/>
      <c r="AB31" s="710"/>
      <c r="AC31" s="710"/>
      <c r="AD31" s="710"/>
      <c r="AE31" s="711"/>
      <c r="AF31" s="712"/>
      <c r="AG31" s="713"/>
      <c r="AH31" s="713"/>
      <c r="AI31" s="714"/>
      <c r="AJ31" s="26"/>
      <c r="AK31" s="26"/>
      <c r="AL31" s="709" t="s">
        <v>172</v>
      </c>
      <c r="AM31" s="710"/>
      <c r="AN31" s="710"/>
      <c r="AO31" s="710"/>
      <c r="AP31" s="710"/>
      <c r="AQ31" s="710"/>
      <c r="AR31" s="710"/>
      <c r="AS31" s="710"/>
      <c r="AT31" s="710"/>
      <c r="AU31" s="710"/>
      <c r="AV31" s="710"/>
      <c r="AW31" s="711"/>
      <c r="AX31" s="712"/>
      <c r="AY31" s="713"/>
      <c r="AZ31" s="713"/>
      <c r="BA31" s="714"/>
      <c r="BB31" s="26"/>
      <c r="BC31" s="709" t="s">
        <v>349</v>
      </c>
      <c r="BD31" s="710"/>
      <c r="BE31" s="710"/>
      <c r="BF31" s="710"/>
      <c r="BG31" s="710"/>
      <c r="BH31" s="710"/>
      <c r="BI31" s="710"/>
      <c r="BJ31" s="710"/>
      <c r="BK31" s="710"/>
      <c r="BL31" s="710"/>
      <c r="BM31" s="710"/>
      <c r="BN31" s="711"/>
      <c r="BO31" s="712"/>
      <c r="BP31" s="713"/>
      <c r="BQ31" s="713"/>
      <c r="BR31" s="714"/>
      <c r="BS31" s="26"/>
    </row>
    <row r="32" spans="1:71">
      <c r="A32" s="26"/>
      <c r="B32" s="709" t="s">
        <v>65</v>
      </c>
      <c r="C32" s="710"/>
      <c r="D32" s="710"/>
      <c r="E32" s="710"/>
      <c r="F32" s="710"/>
      <c r="G32" s="710"/>
      <c r="H32" s="710"/>
      <c r="I32" s="710"/>
      <c r="J32" s="710"/>
      <c r="K32" s="710"/>
      <c r="L32" s="710"/>
      <c r="M32" s="711"/>
      <c r="N32" s="712"/>
      <c r="O32" s="713"/>
      <c r="P32" s="713"/>
      <c r="Q32" s="714"/>
      <c r="R32" s="26"/>
      <c r="S32" s="26"/>
      <c r="T32" s="709" t="s">
        <v>116</v>
      </c>
      <c r="U32" s="710"/>
      <c r="V32" s="710"/>
      <c r="W32" s="710"/>
      <c r="X32" s="710"/>
      <c r="Y32" s="710"/>
      <c r="Z32" s="710"/>
      <c r="AA32" s="710"/>
      <c r="AB32" s="710"/>
      <c r="AC32" s="710"/>
      <c r="AD32" s="710"/>
      <c r="AE32" s="711"/>
      <c r="AF32" s="712"/>
      <c r="AG32" s="713"/>
      <c r="AH32" s="713"/>
      <c r="AI32" s="714"/>
      <c r="AJ32" s="26"/>
      <c r="AK32" s="26"/>
      <c r="AL32" s="709" t="s">
        <v>173</v>
      </c>
      <c r="AM32" s="710"/>
      <c r="AN32" s="710"/>
      <c r="AO32" s="710"/>
      <c r="AP32" s="710"/>
      <c r="AQ32" s="710"/>
      <c r="AR32" s="710"/>
      <c r="AS32" s="710"/>
      <c r="AT32" s="710"/>
      <c r="AU32" s="710"/>
      <c r="AV32" s="710"/>
      <c r="AW32" s="711"/>
      <c r="AX32" s="712"/>
      <c r="AY32" s="713"/>
      <c r="AZ32" s="713"/>
      <c r="BA32" s="714"/>
      <c r="BB32" s="26"/>
      <c r="BC32" s="715" t="s">
        <v>424</v>
      </c>
      <c r="BD32" s="716"/>
      <c r="BE32" s="716"/>
      <c r="BF32" s="716"/>
      <c r="BG32" s="716"/>
      <c r="BH32" s="716"/>
      <c r="BI32" s="716"/>
      <c r="BJ32" s="716"/>
      <c r="BK32" s="716"/>
      <c r="BL32" s="716"/>
      <c r="BM32" s="716"/>
      <c r="BN32" s="717"/>
      <c r="BO32" s="724"/>
      <c r="BP32" s="725"/>
      <c r="BQ32" s="725"/>
      <c r="BR32" s="726"/>
      <c r="BS32" s="26"/>
    </row>
    <row r="33" spans="1:71">
      <c r="A33" s="26"/>
      <c r="B33" s="709" t="s">
        <v>425</v>
      </c>
      <c r="C33" s="710"/>
      <c r="D33" s="710"/>
      <c r="E33" s="710"/>
      <c r="F33" s="710"/>
      <c r="G33" s="710"/>
      <c r="H33" s="710"/>
      <c r="I33" s="710"/>
      <c r="J33" s="710"/>
      <c r="K33" s="710"/>
      <c r="L33" s="710"/>
      <c r="M33" s="711"/>
      <c r="N33" s="712"/>
      <c r="O33" s="713"/>
      <c r="P33" s="713"/>
      <c r="Q33" s="714"/>
      <c r="R33" s="26"/>
      <c r="S33" s="26"/>
      <c r="T33" s="715" t="s">
        <v>121</v>
      </c>
      <c r="U33" s="716"/>
      <c r="V33" s="716"/>
      <c r="W33" s="716"/>
      <c r="X33" s="716"/>
      <c r="Y33" s="716"/>
      <c r="Z33" s="716"/>
      <c r="AA33" s="716"/>
      <c r="AB33" s="716"/>
      <c r="AC33" s="716"/>
      <c r="AD33" s="716"/>
      <c r="AE33" s="717"/>
      <c r="AF33" s="724"/>
      <c r="AG33" s="725"/>
      <c r="AH33" s="725"/>
      <c r="AI33" s="726"/>
      <c r="AJ33" s="26"/>
      <c r="AK33" s="26"/>
      <c r="AL33" s="709" t="s">
        <v>174</v>
      </c>
      <c r="AM33" s="710"/>
      <c r="AN33" s="710"/>
      <c r="AO33" s="710"/>
      <c r="AP33" s="710"/>
      <c r="AQ33" s="710"/>
      <c r="AR33" s="710"/>
      <c r="AS33" s="710"/>
      <c r="AT33" s="710"/>
      <c r="AU33" s="710"/>
      <c r="AV33" s="710"/>
      <c r="AW33" s="711"/>
      <c r="AX33" s="712"/>
      <c r="AY33" s="713"/>
      <c r="AZ33" s="713"/>
      <c r="BA33" s="714"/>
      <c r="BB33" s="26"/>
      <c r="BC33" s="721" t="s">
        <v>426</v>
      </c>
      <c r="BD33" s="722"/>
      <c r="BE33" s="722"/>
      <c r="BF33" s="722"/>
      <c r="BG33" s="722"/>
      <c r="BH33" s="722"/>
      <c r="BI33" s="722"/>
      <c r="BJ33" s="722"/>
      <c r="BK33" s="722"/>
      <c r="BL33" s="722"/>
      <c r="BM33" s="722"/>
      <c r="BN33" s="723"/>
      <c r="BO33" s="712"/>
      <c r="BP33" s="713"/>
      <c r="BQ33" s="713"/>
      <c r="BR33" s="714"/>
      <c r="BS33" s="26"/>
    </row>
    <row r="34" spans="1:71">
      <c r="A34" s="26"/>
      <c r="B34" s="709" t="s">
        <v>427</v>
      </c>
      <c r="C34" s="710"/>
      <c r="D34" s="710"/>
      <c r="E34" s="710"/>
      <c r="F34" s="710"/>
      <c r="G34" s="710"/>
      <c r="H34" s="710"/>
      <c r="I34" s="710"/>
      <c r="J34" s="710"/>
      <c r="K34" s="710"/>
      <c r="L34" s="710"/>
      <c r="M34" s="711"/>
      <c r="N34" s="712"/>
      <c r="O34" s="713"/>
      <c r="P34" s="713"/>
      <c r="Q34" s="714"/>
      <c r="R34" s="26"/>
      <c r="S34" s="26"/>
      <c r="T34" s="709" t="s">
        <v>122</v>
      </c>
      <c r="U34" s="710"/>
      <c r="V34" s="710"/>
      <c r="W34" s="710"/>
      <c r="X34" s="710"/>
      <c r="Y34" s="710"/>
      <c r="Z34" s="710"/>
      <c r="AA34" s="710"/>
      <c r="AB34" s="710"/>
      <c r="AC34" s="710"/>
      <c r="AD34" s="710"/>
      <c r="AE34" s="711"/>
      <c r="AF34" s="712"/>
      <c r="AG34" s="713"/>
      <c r="AH34" s="713"/>
      <c r="AI34" s="714"/>
      <c r="AJ34" s="26"/>
      <c r="AK34" s="26"/>
      <c r="AL34" s="709" t="s">
        <v>175</v>
      </c>
      <c r="AM34" s="710"/>
      <c r="AN34" s="710"/>
      <c r="AO34" s="710"/>
      <c r="AP34" s="710"/>
      <c r="AQ34" s="710"/>
      <c r="AR34" s="710"/>
      <c r="AS34" s="710"/>
      <c r="AT34" s="710"/>
      <c r="AU34" s="710"/>
      <c r="AV34" s="710"/>
      <c r="AW34" s="711"/>
      <c r="AX34" s="712"/>
      <c r="AY34" s="713"/>
      <c r="AZ34" s="713"/>
      <c r="BA34" s="714"/>
      <c r="BB34" s="26"/>
      <c r="BC34" s="709" t="s">
        <v>354</v>
      </c>
      <c r="BD34" s="710"/>
      <c r="BE34" s="710"/>
      <c r="BF34" s="710"/>
      <c r="BG34" s="710"/>
      <c r="BH34" s="710"/>
      <c r="BI34" s="710"/>
      <c r="BJ34" s="710"/>
      <c r="BK34" s="710"/>
      <c r="BL34" s="710"/>
      <c r="BM34" s="710"/>
      <c r="BN34" s="711"/>
      <c r="BO34" s="712"/>
      <c r="BP34" s="713"/>
      <c r="BQ34" s="713"/>
      <c r="BR34" s="714"/>
      <c r="BS34" s="26"/>
    </row>
    <row r="35" spans="1:71">
      <c r="A35" s="26"/>
      <c r="B35" s="709" t="s">
        <v>66</v>
      </c>
      <c r="C35" s="710"/>
      <c r="D35" s="710"/>
      <c r="E35" s="710"/>
      <c r="F35" s="710"/>
      <c r="G35" s="710"/>
      <c r="H35" s="710"/>
      <c r="I35" s="710"/>
      <c r="J35" s="710"/>
      <c r="K35" s="710"/>
      <c r="L35" s="710"/>
      <c r="M35" s="711"/>
      <c r="N35" s="712"/>
      <c r="O35" s="713"/>
      <c r="P35" s="713"/>
      <c r="Q35" s="714"/>
      <c r="R35" s="26"/>
      <c r="S35" s="26"/>
      <c r="T35" s="709" t="s">
        <v>123</v>
      </c>
      <c r="U35" s="710"/>
      <c r="V35" s="710"/>
      <c r="W35" s="710"/>
      <c r="X35" s="710"/>
      <c r="Y35" s="710"/>
      <c r="Z35" s="710"/>
      <c r="AA35" s="710"/>
      <c r="AB35" s="710"/>
      <c r="AC35" s="710"/>
      <c r="AD35" s="710"/>
      <c r="AE35" s="711"/>
      <c r="AF35" s="712"/>
      <c r="AG35" s="713"/>
      <c r="AH35" s="713"/>
      <c r="AI35" s="714"/>
      <c r="AJ35" s="26"/>
      <c r="AK35" s="26"/>
      <c r="AL35" s="709" t="s">
        <v>176</v>
      </c>
      <c r="AM35" s="710"/>
      <c r="AN35" s="710"/>
      <c r="AO35" s="710"/>
      <c r="AP35" s="710"/>
      <c r="AQ35" s="710"/>
      <c r="AR35" s="710"/>
      <c r="AS35" s="710"/>
      <c r="AT35" s="710"/>
      <c r="AU35" s="710"/>
      <c r="AV35" s="710"/>
      <c r="AW35" s="711"/>
      <c r="AX35" s="712"/>
      <c r="AY35" s="713"/>
      <c r="AZ35" s="713"/>
      <c r="BA35" s="714"/>
      <c r="BB35" s="26"/>
      <c r="BC35" s="709" t="s">
        <v>355</v>
      </c>
      <c r="BD35" s="710"/>
      <c r="BE35" s="710"/>
      <c r="BF35" s="710"/>
      <c r="BG35" s="710"/>
      <c r="BH35" s="710"/>
      <c r="BI35" s="710"/>
      <c r="BJ35" s="710"/>
      <c r="BK35" s="710"/>
      <c r="BL35" s="710"/>
      <c r="BM35" s="710"/>
      <c r="BN35" s="711"/>
      <c r="BO35" s="712"/>
      <c r="BP35" s="713"/>
      <c r="BQ35" s="713"/>
      <c r="BR35" s="714"/>
      <c r="BS35" s="26"/>
    </row>
    <row r="36" spans="1:71">
      <c r="A36" s="26"/>
      <c r="B36" s="709" t="s">
        <v>67</v>
      </c>
      <c r="C36" s="710"/>
      <c r="D36" s="710"/>
      <c r="E36" s="710"/>
      <c r="F36" s="710"/>
      <c r="G36" s="710"/>
      <c r="H36" s="710"/>
      <c r="I36" s="710"/>
      <c r="J36" s="710"/>
      <c r="K36" s="710"/>
      <c r="L36" s="710"/>
      <c r="M36" s="711"/>
      <c r="N36" s="712"/>
      <c r="O36" s="713"/>
      <c r="P36" s="713"/>
      <c r="Q36" s="714"/>
      <c r="R36" s="26"/>
      <c r="S36" s="26"/>
      <c r="T36" s="709" t="s">
        <v>124</v>
      </c>
      <c r="U36" s="710"/>
      <c r="V36" s="710"/>
      <c r="W36" s="710"/>
      <c r="X36" s="710"/>
      <c r="Y36" s="710"/>
      <c r="Z36" s="710"/>
      <c r="AA36" s="710"/>
      <c r="AB36" s="710"/>
      <c r="AC36" s="710"/>
      <c r="AD36" s="710"/>
      <c r="AE36" s="711"/>
      <c r="AF36" s="712"/>
      <c r="AG36" s="713"/>
      <c r="AH36" s="713"/>
      <c r="AI36" s="714"/>
      <c r="AJ36" s="26"/>
      <c r="AK36" s="26"/>
      <c r="AL36" s="709" t="s">
        <v>177</v>
      </c>
      <c r="AM36" s="710"/>
      <c r="AN36" s="710"/>
      <c r="AO36" s="710"/>
      <c r="AP36" s="710"/>
      <c r="AQ36" s="710"/>
      <c r="AR36" s="710"/>
      <c r="AS36" s="710"/>
      <c r="AT36" s="710"/>
      <c r="AU36" s="710"/>
      <c r="AV36" s="710"/>
      <c r="AW36" s="711"/>
      <c r="AX36" s="712"/>
      <c r="AY36" s="713"/>
      <c r="AZ36" s="713"/>
      <c r="BA36" s="714"/>
      <c r="BB36" s="26"/>
      <c r="BC36" s="709" t="s">
        <v>356</v>
      </c>
      <c r="BD36" s="710"/>
      <c r="BE36" s="710"/>
      <c r="BF36" s="710"/>
      <c r="BG36" s="710"/>
      <c r="BH36" s="710"/>
      <c r="BI36" s="710"/>
      <c r="BJ36" s="710"/>
      <c r="BK36" s="710"/>
      <c r="BL36" s="710"/>
      <c r="BM36" s="710"/>
      <c r="BN36" s="711"/>
      <c r="BO36" s="712"/>
      <c r="BP36" s="713"/>
      <c r="BQ36" s="713"/>
      <c r="BR36" s="714"/>
      <c r="BS36" s="26"/>
    </row>
    <row r="37" spans="1:71">
      <c r="A37" s="26"/>
      <c r="B37" s="715" t="s">
        <v>68</v>
      </c>
      <c r="C37" s="716"/>
      <c r="D37" s="716"/>
      <c r="E37" s="716"/>
      <c r="F37" s="716"/>
      <c r="G37" s="716"/>
      <c r="H37" s="716"/>
      <c r="I37" s="716"/>
      <c r="J37" s="716"/>
      <c r="K37" s="716"/>
      <c r="L37" s="716"/>
      <c r="M37" s="717"/>
      <c r="N37" s="718"/>
      <c r="O37" s="719"/>
      <c r="P37" s="719"/>
      <c r="Q37" s="720"/>
      <c r="R37" s="26"/>
      <c r="S37" s="26"/>
      <c r="T37" s="709" t="s">
        <v>125</v>
      </c>
      <c r="U37" s="710"/>
      <c r="V37" s="710"/>
      <c r="W37" s="710"/>
      <c r="X37" s="710"/>
      <c r="Y37" s="710"/>
      <c r="Z37" s="710"/>
      <c r="AA37" s="710"/>
      <c r="AB37" s="710"/>
      <c r="AC37" s="710"/>
      <c r="AD37" s="710"/>
      <c r="AE37" s="711"/>
      <c r="AF37" s="712"/>
      <c r="AG37" s="713"/>
      <c r="AH37" s="713"/>
      <c r="AI37" s="714"/>
      <c r="AJ37" s="26"/>
      <c r="AK37" s="26"/>
      <c r="AL37" s="715" t="s">
        <v>117</v>
      </c>
      <c r="AM37" s="716"/>
      <c r="AN37" s="716"/>
      <c r="AO37" s="716"/>
      <c r="AP37" s="716"/>
      <c r="AQ37" s="716"/>
      <c r="AR37" s="716"/>
      <c r="AS37" s="716"/>
      <c r="AT37" s="716"/>
      <c r="AU37" s="716"/>
      <c r="AV37" s="716"/>
      <c r="AW37" s="717"/>
      <c r="AX37" s="724"/>
      <c r="AY37" s="725"/>
      <c r="AZ37" s="725"/>
      <c r="BA37" s="726"/>
      <c r="BB37" s="26"/>
      <c r="BC37" s="709" t="s">
        <v>357</v>
      </c>
      <c r="BD37" s="710"/>
      <c r="BE37" s="710"/>
      <c r="BF37" s="710"/>
      <c r="BG37" s="710"/>
      <c r="BH37" s="710"/>
      <c r="BI37" s="710"/>
      <c r="BJ37" s="710"/>
      <c r="BK37" s="710"/>
      <c r="BL37" s="710"/>
      <c r="BM37" s="710"/>
      <c r="BN37" s="711"/>
      <c r="BO37" s="712"/>
      <c r="BP37" s="713"/>
      <c r="BQ37" s="713"/>
      <c r="BR37" s="714"/>
      <c r="BS37" s="26"/>
    </row>
    <row r="38" spans="1:71">
      <c r="A38" s="26"/>
      <c r="B38" s="709" t="s">
        <v>69</v>
      </c>
      <c r="C38" s="710"/>
      <c r="D38" s="710"/>
      <c r="E38" s="710"/>
      <c r="F38" s="710"/>
      <c r="G38" s="710"/>
      <c r="H38" s="710"/>
      <c r="I38" s="710"/>
      <c r="J38" s="710"/>
      <c r="K38" s="710"/>
      <c r="L38" s="710"/>
      <c r="M38" s="711"/>
      <c r="N38" s="712"/>
      <c r="O38" s="713"/>
      <c r="P38" s="713"/>
      <c r="Q38" s="714"/>
      <c r="R38" s="26"/>
      <c r="S38" s="26"/>
      <c r="T38" s="709" t="s">
        <v>126</v>
      </c>
      <c r="U38" s="710"/>
      <c r="V38" s="710"/>
      <c r="W38" s="710"/>
      <c r="X38" s="710"/>
      <c r="Y38" s="710"/>
      <c r="Z38" s="710"/>
      <c r="AA38" s="710"/>
      <c r="AB38" s="710"/>
      <c r="AC38" s="710"/>
      <c r="AD38" s="710"/>
      <c r="AE38" s="711"/>
      <c r="AF38" s="712"/>
      <c r="AG38" s="713"/>
      <c r="AH38" s="713"/>
      <c r="AI38" s="714"/>
      <c r="AJ38" s="26"/>
      <c r="AK38" s="26"/>
      <c r="AL38" s="721" t="s">
        <v>118</v>
      </c>
      <c r="AM38" s="722"/>
      <c r="AN38" s="722"/>
      <c r="AO38" s="722"/>
      <c r="AP38" s="722"/>
      <c r="AQ38" s="722"/>
      <c r="AR38" s="722"/>
      <c r="AS38" s="722"/>
      <c r="AT38" s="722"/>
      <c r="AU38" s="722"/>
      <c r="AV38" s="722"/>
      <c r="AW38" s="723"/>
      <c r="AX38" s="712"/>
      <c r="AY38" s="713"/>
      <c r="AZ38" s="713"/>
      <c r="BA38" s="714"/>
      <c r="BB38" s="26"/>
      <c r="BC38" s="709" t="s">
        <v>358</v>
      </c>
      <c r="BD38" s="710"/>
      <c r="BE38" s="710"/>
      <c r="BF38" s="710"/>
      <c r="BG38" s="710"/>
      <c r="BH38" s="710"/>
      <c r="BI38" s="710"/>
      <c r="BJ38" s="710"/>
      <c r="BK38" s="710"/>
      <c r="BL38" s="710"/>
      <c r="BM38" s="710"/>
      <c r="BN38" s="711"/>
      <c r="BO38" s="712"/>
      <c r="BP38" s="713"/>
      <c r="BQ38" s="713"/>
      <c r="BR38" s="714"/>
      <c r="BS38" s="26"/>
    </row>
    <row r="39" spans="1:71">
      <c r="A39" s="26"/>
      <c r="B39" s="709" t="s">
        <v>70</v>
      </c>
      <c r="C39" s="710"/>
      <c r="D39" s="710"/>
      <c r="E39" s="710"/>
      <c r="F39" s="710"/>
      <c r="G39" s="710"/>
      <c r="H39" s="710"/>
      <c r="I39" s="710"/>
      <c r="J39" s="710"/>
      <c r="K39" s="710"/>
      <c r="L39" s="710"/>
      <c r="M39" s="711"/>
      <c r="N39" s="712"/>
      <c r="O39" s="713"/>
      <c r="P39" s="713"/>
      <c r="Q39" s="714"/>
      <c r="R39" s="26"/>
      <c r="S39" s="26"/>
      <c r="T39" s="709" t="s">
        <v>428</v>
      </c>
      <c r="U39" s="710"/>
      <c r="V39" s="710"/>
      <c r="W39" s="710"/>
      <c r="X39" s="710"/>
      <c r="Y39" s="710"/>
      <c r="Z39" s="710"/>
      <c r="AA39" s="710"/>
      <c r="AB39" s="710"/>
      <c r="AC39" s="710"/>
      <c r="AD39" s="710"/>
      <c r="AE39" s="711"/>
      <c r="AF39" s="712"/>
      <c r="AG39" s="713"/>
      <c r="AH39" s="713"/>
      <c r="AI39" s="714"/>
      <c r="AJ39" s="26"/>
      <c r="AK39" s="26"/>
      <c r="AL39" s="709" t="s">
        <v>119</v>
      </c>
      <c r="AM39" s="710"/>
      <c r="AN39" s="710"/>
      <c r="AO39" s="710"/>
      <c r="AP39" s="710"/>
      <c r="AQ39" s="710"/>
      <c r="AR39" s="710"/>
      <c r="AS39" s="710"/>
      <c r="AT39" s="710"/>
      <c r="AU39" s="710"/>
      <c r="AV39" s="710"/>
      <c r="AW39" s="711"/>
      <c r="AX39" s="712"/>
      <c r="AY39" s="713"/>
      <c r="AZ39" s="713"/>
      <c r="BA39" s="714"/>
      <c r="BB39" s="26"/>
      <c r="BC39" s="709" t="s">
        <v>360</v>
      </c>
      <c r="BD39" s="710"/>
      <c r="BE39" s="710"/>
      <c r="BF39" s="710"/>
      <c r="BG39" s="710"/>
      <c r="BH39" s="710"/>
      <c r="BI39" s="710"/>
      <c r="BJ39" s="710"/>
      <c r="BK39" s="710"/>
      <c r="BL39" s="710"/>
      <c r="BM39" s="710"/>
      <c r="BN39" s="711"/>
      <c r="BO39" s="712"/>
      <c r="BP39" s="713"/>
      <c r="BQ39" s="713"/>
      <c r="BR39" s="714"/>
      <c r="BS39" s="26"/>
    </row>
    <row r="40" spans="1:71">
      <c r="A40" s="26"/>
      <c r="B40" s="709" t="s">
        <v>71</v>
      </c>
      <c r="C40" s="710"/>
      <c r="D40" s="710"/>
      <c r="E40" s="710"/>
      <c r="F40" s="710"/>
      <c r="G40" s="710"/>
      <c r="H40" s="710"/>
      <c r="I40" s="710"/>
      <c r="J40" s="710"/>
      <c r="K40" s="710"/>
      <c r="L40" s="710"/>
      <c r="M40" s="711"/>
      <c r="N40" s="712"/>
      <c r="O40" s="713"/>
      <c r="P40" s="713"/>
      <c r="Q40" s="714"/>
      <c r="R40" s="26"/>
      <c r="S40" s="26"/>
      <c r="T40" s="715" t="s">
        <v>127</v>
      </c>
      <c r="U40" s="716"/>
      <c r="V40" s="716"/>
      <c r="W40" s="716"/>
      <c r="X40" s="716"/>
      <c r="Y40" s="716"/>
      <c r="Z40" s="716"/>
      <c r="AA40" s="716"/>
      <c r="AB40" s="716"/>
      <c r="AC40" s="716"/>
      <c r="AD40" s="716"/>
      <c r="AE40" s="717"/>
      <c r="AF40" s="724"/>
      <c r="AG40" s="725"/>
      <c r="AH40" s="725"/>
      <c r="AI40" s="726"/>
      <c r="AJ40" s="26"/>
      <c r="AK40" s="26"/>
      <c r="AL40" s="709" t="s">
        <v>120</v>
      </c>
      <c r="AM40" s="710"/>
      <c r="AN40" s="710"/>
      <c r="AO40" s="710"/>
      <c r="AP40" s="710"/>
      <c r="AQ40" s="710"/>
      <c r="AR40" s="710"/>
      <c r="AS40" s="710"/>
      <c r="AT40" s="710"/>
      <c r="AU40" s="710"/>
      <c r="AV40" s="710"/>
      <c r="AW40" s="711"/>
      <c r="AX40" s="712"/>
      <c r="AY40" s="713"/>
      <c r="AZ40" s="713"/>
      <c r="BA40" s="714"/>
      <c r="BB40" s="26"/>
      <c r="BC40" s="715" t="s">
        <v>429</v>
      </c>
      <c r="BD40" s="716"/>
      <c r="BE40" s="716"/>
      <c r="BF40" s="716"/>
      <c r="BG40" s="716"/>
      <c r="BH40" s="716"/>
      <c r="BI40" s="716"/>
      <c r="BJ40" s="716"/>
      <c r="BK40" s="716"/>
      <c r="BL40" s="716"/>
      <c r="BM40" s="716"/>
      <c r="BN40" s="717"/>
      <c r="BO40" s="724"/>
      <c r="BP40" s="725"/>
      <c r="BQ40" s="725"/>
      <c r="BR40" s="726"/>
      <c r="BS40" s="26"/>
    </row>
    <row r="41" spans="1:71">
      <c r="A41" s="26"/>
      <c r="B41" s="709" t="s">
        <v>430</v>
      </c>
      <c r="C41" s="710"/>
      <c r="D41" s="710"/>
      <c r="E41" s="710"/>
      <c r="F41" s="710"/>
      <c r="G41" s="710"/>
      <c r="H41" s="710"/>
      <c r="I41" s="710"/>
      <c r="J41" s="710"/>
      <c r="K41" s="710"/>
      <c r="L41" s="710"/>
      <c r="M41" s="711"/>
      <c r="N41" s="712"/>
      <c r="O41" s="713"/>
      <c r="P41" s="713"/>
      <c r="Q41" s="714"/>
      <c r="R41" s="26"/>
      <c r="S41" s="26"/>
      <c r="T41" s="709" t="s">
        <v>128</v>
      </c>
      <c r="U41" s="710"/>
      <c r="V41" s="710"/>
      <c r="W41" s="710"/>
      <c r="X41" s="710"/>
      <c r="Y41" s="710"/>
      <c r="Z41" s="710"/>
      <c r="AA41" s="710"/>
      <c r="AB41" s="710"/>
      <c r="AC41" s="710"/>
      <c r="AD41" s="710"/>
      <c r="AE41" s="711"/>
      <c r="AF41" s="712"/>
      <c r="AG41" s="713"/>
      <c r="AH41" s="713"/>
      <c r="AI41" s="714"/>
      <c r="AJ41" s="26"/>
      <c r="AK41" s="26"/>
      <c r="AL41" s="715" t="s">
        <v>363</v>
      </c>
      <c r="AM41" s="716"/>
      <c r="AN41" s="716"/>
      <c r="AO41" s="716"/>
      <c r="AP41" s="716"/>
      <c r="AQ41" s="716"/>
      <c r="AR41" s="716"/>
      <c r="AS41" s="716"/>
      <c r="AT41" s="716"/>
      <c r="AU41" s="716"/>
      <c r="AV41" s="716"/>
      <c r="AW41" s="717"/>
      <c r="AX41" s="724"/>
      <c r="AY41" s="725"/>
      <c r="AZ41" s="725"/>
      <c r="BA41" s="726"/>
      <c r="BB41" s="26"/>
      <c r="BC41" s="709" t="s">
        <v>431</v>
      </c>
      <c r="BD41" s="710"/>
      <c r="BE41" s="710"/>
      <c r="BF41" s="710"/>
      <c r="BG41" s="710"/>
      <c r="BH41" s="710"/>
      <c r="BI41" s="710"/>
      <c r="BJ41" s="710"/>
      <c r="BK41" s="710"/>
      <c r="BL41" s="710"/>
      <c r="BM41" s="710"/>
      <c r="BN41" s="711"/>
      <c r="BO41" s="712"/>
      <c r="BP41" s="713"/>
      <c r="BQ41" s="713"/>
      <c r="BR41" s="714"/>
      <c r="BS41" s="26"/>
    </row>
    <row r="42" spans="1:71">
      <c r="A42" s="26"/>
      <c r="B42" s="709" t="s">
        <v>72</v>
      </c>
      <c r="C42" s="710"/>
      <c r="D42" s="710"/>
      <c r="E42" s="710"/>
      <c r="F42" s="710"/>
      <c r="G42" s="710"/>
      <c r="H42" s="710"/>
      <c r="I42" s="710"/>
      <c r="J42" s="710"/>
      <c r="K42" s="710"/>
      <c r="L42" s="710"/>
      <c r="M42" s="711"/>
      <c r="N42" s="712"/>
      <c r="O42" s="713"/>
      <c r="P42" s="713"/>
      <c r="Q42" s="714"/>
      <c r="R42" s="26"/>
      <c r="S42" s="26"/>
      <c r="T42" s="709"/>
      <c r="U42" s="710"/>
      <c r="V42" s="710"/>
      <c r="W42" s="710"/>
      <c r="X42" s="710"/>
      <c r="Y42" s="710"/>
      <c r="Z42" s="710"/>
      <c r="AA42" s="710"/>
      <c r="AB42" s="710"/>
      <c r="AC42" s="710"/>
      <c r="AD42" s="710"/>
      <c r="AE42" s="711"/>
      <c r="AF42" s="712"/>
      <c r="AG42" s="713"/>
      <c r="AH42" s="713"/>
      <c r="AI42" s="714"/>
      <c r="AJ42" s="26"/>
      <c r="AK42" s="26"/>
      <c r="AL42" s="709" t="s">
        <v>432</v>
      </c>
      <c r="AM42" s="710"/>
      <c r="AN42" s="710"/>
      <c r="AO42" s="710"/>
      <c r="AP42" s="710"/>
      <c r="AQ42" s="710"/>
      <c r="AR42" s="710"/>
      <c r="AS42" s="710"/>
      <c r="AT42" s="710"/>
      <c r="AU42" s="710"/>
      <c r="AV42" s="710"/>
      <c r="AW42" s="711"/>
      <c r="AX42" s="712"/>
      <c r="AY42" s="713"/>
      <c r="AZ42" s="713"/>
      <c r="BA42" s="714"/>
      <c r="BB42" s="26"/>
      <c r="BC42" s="709" t="s">
        <v>366</v>
      </c>
      <c r="BD42" s="710"/>
      <c r="BE42" s="710"/>
      <c r="BF42" s="710"/>
      <c r="BG42" s="710"/>
      <c r="BH42" s="710"/>
      <c r="BI42" s="710"/>
      <c r="BJ42" s="710"/>
      <c r="BK42" s="710"/>
      <c r="BL42" s="710"/>
      <c r="BM42" s="710"/>
      <c r="BN42" s="711"/>
      <c r="BO42" s="712"/>
      <c r="BP42" s="713"/>
      <c r="BQ42" s="713"/>
      <c r="BR42" s="714"/>
      <c r="BS42" s="26"/>
    </row>
    <row r="43" spans="1:71">
      <c r="A43" s="26"/>
      <c r="B43" s="709" t="s">
        <v>73</v>
      </c>
      <c r="C43" s="710"/>
      <c r="D43" s="710"/>
      <c r="E43" s="710"/>
      <c r="F43" s="710"/>
      <c r="G43" s="710"/>
      <c r="H43" s="710"/>
      <c r="I43" s="710"/>
      <c r="J43" s="710"/>
      <c r="K43" s="710"/>
      <c r="L43" s="710"/>
      <c r="M43" s="711"/>
      <c r="N43" s="712"/>
      <c r="O43" s="713"/>
      <c r="P43" s="713"/>
      <c r="Q43" s="714"/>
      <c r="R43" s="26"/>
      <c r="S43" s="26"/>
      <c r="T43" s="709" t="s">
        <v>433</v>
      </c>
      <c r="U43" s="710"/>
      <c r="V43" s="710"/>
      <c r="W43" s="710"/>
      <c r="X43" s="710"/>
      <c r="Y43" s="710"/>
      <c r="Z43" s="710"/>
      <c r="AA43" s="710"/>
      <c r="AB43" s="710"/>
      <c r="AC43" s="710"/>
      <c r="AD43" s="710"/>
      <c r="AE43" s="711"/>
      <c r="AF43" s="712"/>
      <c r="AG43" s="713"/>
      <c r="AH43" s="713"/>
      <c r="AI43" s="714"/>
      <c r="AJ43" s="26"/>
      <c r="AK43" s="26"/>
      <c r="AL43" s="709" t="s">
        <v>434</v>
      </c>
      <c r="AM43" s="710"/>
      <c r="AN43" s="710"/>
      <c r="AO43" s="710"/>
      <c r="AP43" s="710"/>
      <c r="AQ43" s="710"/>
      <c r="AR43" s="710"/>
      <c r="AS43" s="710"/>
      <c r="AT43" s="710"/>
      <c r="AU43" s="710"/>
      <c r="AV43" s="710"/>
      <c r="AW43" s="711"/>
      <c r="AX43" s="712"/>
      <c r="AY43" s="713"/>
      <c r="AZ43" s="713"/>
      <c r="BA43" s="714"/>
      <c r="BB43" s="26"/>
      <c r="BC43" s="709" t="s">
        <v>369</v>
      </c>
      <c r="BD43" s="710"/>
      <c r="BE43" s="710"/>
      <c r="BF43" s="710"/>
      <c r="BG43" s="710"/>
      <c r="BH43" s="710"/>
      <c r="BI43" s="710"/>
      <c r="BJ43" s="710"/>
      <c r="BK43" s="710"/>
      <c r="BL43" s="710"/>
      <c r="BM43" s="710"/>
      <c r="BN43" s="711"/>
      <c r="BO43" s="712"/>
      <c r="BP43" s="713"/>
      <c r="BQ43" s="713"/>
      <c r="BR43" s="714"/>
      <c r="BS43" s="26"/>
    </row>
    <row r="44" spans="1:71">
      <c r="A44" s="26"/>
      <c r="B44" s="709" t="s">
        <v>74</v>
      </c>
      <c r="C44" s="710"/>
      <c r="D44" s="710"/>
      <c r="E44" s="710"/>
      <c r="F44" s="710"/>
      <c r="G44" s="710"/>
      <c r="H44" s="710"/>
      <c r="I44" s="710"/>
      <c r="J44" s="710"/>
      <c r="K44" s="710"/>
      <c r="L44" s="710"/>
      <c r="M44" s="711"/>
      <c r="N44" s="712"/>
      <c r="O44" s="713"/>
      <c r="P44" s="713"/>
      <c r="Q44" s="714"/>
      <c r="R44" s="26"/>
      <c r="S44" s="26"/>
      <c r="T44" s="709" t="s">
        <v>129</v>
      </c>
      <c r="U44" s="710"/>
      <c r="V44" s="710"/>
      <c r="W44" s="710"/>
      <c r="X44" s="710"/>
      <c r="Y44" s="710"/>
      <c r="Z44" s="710"/>
      <c r="AA44" s="710"/>
      <c r="AB44" s="710"/>
      <c r="AC44" s="710"/>
      <c r="AD44" s="710"/>
      <c r="AE44" s="711"/>
      <c r="AF44" s="712"/>
      <c r="AG44" s="713"/>
      <c r="AH44" s="713"/>
      <c r="AI44" s="714"/>
      <c r="AJ44" s="26"/>
      <c r="AK44" s="26"/>
      <c r="AL44" s="709" t="s">
        <v>435</v>
      </c>
      <c r="AM44" s="710"/>
      <c r="AN44" s="710"/>
      <c r="AO44" s="710"/>
      <c r="AP44" s="710"/>
      <c r="AQ44" s="710"/>
      <c r="AR44" s="710"/>
      <c r="AS44" s="710"/>
      <c r="AT44" s="710"/>
      <c r="AU44" s="710"/>
      <c r="AV44" s="710"/>
      <c r="AW44" s="711"/>
      <c r="AX44" s="712"/>
      <c r="AY44" s="713"/>
      <c r="AZ44" s="713"/>
      <c r="BA44" s="714"/>
      <c r="BB44" s="26"/>
      <c r="BC44" s="709" t="s">
        <v>371</v>
      </c>
      <c r="BD44" s="710"/>
      <c r="BE44" s="710"/>
      <c r="BF44" s="710"/>
      <c r="BG44" s="710"/>
      <c r="BH44" s="710"/>
      <c r="BI44" s="710"/>
      <c r="BJ44" s="710"/>
      <c r="BK44" s="710"/>
      <c r="BL44" s="710"/>
      <c r="BM44" s="710"/>
      <c r="BN44" s="711"/>
      <c r="BO44" s="712"/>
      <c r="BP44" s="713"/>
      <c r="BQ44" s="713"/>
      <c r="BR44" s="714"/>
      <c r="BS44" s="26"/>
    </row>
    <row r="45" spans="1:71">
      <c r="A45" s="26"/>
      <c r="B45" s="709" t="s">
        <v>75</v>
      </c>
      <c r="C45" s="710"/>
      <c r="D45" s="710"/>
      <c r="E45" s="710"/>
      <c r="F45" s="710"/>
      <c r="G45" s="710"/>
      <c r="H45" s="710"/>
      <c r="I45" s="710"/>
      <c r="J45" s="710"/>
      <c r="K45" s="710"/>
      <c r="L45" s="710"/>
      <c r="M45" s="711"/>
      <c r="N45" s="712"/>
      <c r="O45" s="713"/>
      <c r="P45" s="713"/>
      <c r="Q45" s="714"/>
      <c r="R45" s="26"/>
      <c r="S45" s="26"/>
      <c r="T45" s="709" t="s">
        <v>130</v>
      </c>
      <c r="U45" s="710"/>
      <c r="V45" s="710"/>
      <c r="W45" s="710"/>
      <c r="X45" s="710"/>
      <c r="Y45" s="710"/>
      <c r="Z45" s="710"/>
      <c r="AA45" s="710"/>
      <c r="AB45" s="710"/>
      <c r="AC45" s="710"/>
      <c r="AD45" s="710"/>
      <c r="AE45" s="711"/>
      <c r="AF45" s="712"/>
      <c r="AG45" s="713"/>
      <c r="AH45" s="713"/>
      <c r="AI45" s="714"/>
      <c r="AJ45" s="26"/>
      <c r="AK45" s="26"/>
      <c r="AL45" s="727" t="s">
        <v>436</v>
      </c>
      <c r="AM45" s="728"/>
      <c r="AN45" s="728"/>
      <c r="AO45" s="728"/>
      <c r="AP45" s="728"/>
      <c r="AQ45" s="728"/>
      <c r="AR45" s="728"/>
      <c r="AS45" s="728"/>
      <c r="AT45" s="728"/>
      <c r="AU45" s="728"/>
      <c r="AV45" s="728"/>
      <c r="AW45" s="729"/>
      <c r="AX45" s="730"/>
      <c r="AY45" s="731"/>
      <c r="AZ45" s="731"/>
      <c r="BA45" s="732"/>
      <c r="BB45" s="26"/>
      <c r="BC45" s="709" t="s">
        <v>373</v>
      </c>
      <c r="BD45" s="710"/>
      <c r="BE45" s="710"/>
      <c r="BF45" s="710"/>
      <c r="BG45" s="710"/>
      <c r="BH45" s="710"/>
      <c r="BI45" s="710"/>
      <c r="BJ45" s="710"/>
      <c r="BK45" s="710"/>
      <c r="BL45" s="710"/>
      <c r="BM45" s="710"/>
      <c r="BN45" s="711"/>
      <c r="BO45" s="712"/>
      <c r="BP45" s="713"/>
      <c r="BQ45" s="713"/>
      <c r="BR45" s="714"/>
      <c r="BS45" s="26"/>
    </row>
    <row r="46" spans="1:71">
      <c r="A46" s="26"/>
      <c r="B46" s="709" t="s">
        <v>76</v>
      </c>
      <c r="C46" s="710"/>
      <c r="D46" s="710"/>
      <c r="E46" s="710"/>
      <c r="F46" s="710"/>
      <c r="G46" s="710"/>
      <c r="H46" s="710"/>
      <c r="I46" s="710"/>
      <c r="J46" s="710"/>
      <c r="K46" s="710"/>
      <c r="L46" s="710"/>
      <c r="M46" s="711"/>
      <c r="N46" s="712"/>
      <c r="O46" s="713"/>
      <c r="P46" s="713"/>
      <c r="Q46" s="714"/>
      <c r="R46" s="26"/>
      <c r="S46" s="26"/>
      <c r="T46" s="709" t="s">
        <v>131</v>
      </c>
      <c r="U46" s="710"/>
      <c r="V46" s="710"/>
      <c r="W46" s="710"/>
      <c r="X46" s="710"/>
      <c r="Y46" s="710"/>
      <c r="Z46" s="710"/>
      <c r="AA46" s="710"/>
      <c r="AB46" s="710"/>
      <c r="AC46" s="710"/>
      <c r="AD46" s="710"/>
      <c r="AE46" s="711"/>
      <c r="AF46" s="712"/>
      <c r="AG46" s="713"/>
      <c r="AH46" s="713"/>
      <c r="AI46" s="714"/>
      <c r="AJ46" s="26"/>
      <c r="AK46" s="26"/>
      <c r="AL46" s="709" t="s">
        <v>437</v>
      </c>
      <c r="AM46" s="710"/>
      <c r="AN46" s="710"/>
      <c r="AO46" s="710"/>
      <c r="AP46" s="710"/>
      <c r="AQ46" s="710"/>
      <c r="AR46" s="710"/>
      <c r="AS46" s="710"/>
      <c r="AT46" s="710"/>
      <c r="AU46" s="710"/>
      <c r="AV46" s="710"/>
      <c r="AW46" s="711"/>
      <c r="AX46" s="712"/>
      <c r="AY46" s="713"/>
      <c r="AZ46" s="713"/>
      <c r="BA46" s="714"/>
      <c r="BB46" s="26"/>
      <c r="BC46" s="709" t="s">
        <v>375</v>
      </c>
      <c r="BD46" s="710"/>
      <c r="BE46" s="710"/>
      <c r="BF46" s="710"/>
      <c r="BG46" s="710"/>
      <c r="BH46" s="710"/>
      <c r="BI46" s="710"/>
      <c r="BJ46" s="710"/>
      <c r="BK46" s="710"/>
      <c r="BL46" s="710"/>
      <c r="BM46" s="710"/>
      <c r="BN46" s="711"/>
      <c r="BO46" s="712"/>
      <c r="BP46" s="713"/>
      <c r="BQ46" s="713"/>
      <c r="BR46" s="714"/>
      <c r="BS46" s="26"/>
    </row>
    <row r="47" spans="1:71">
      <c r="A47" s="26"/>
      <c r="B47" s="709" t="s">
        <v>77</v>
      </c>
      <c r="C47" s="710"/>
      <c r="D47" s="710"/>
      <c r="E47" s="710"/>
      <c r="F47" s="710"/>
      <c r="G47" s="710"/>
      <c r="H47" s="710"/>
      <c r="I47" s="710"/>
      <c r="J47" s="710"/>
      <c r="K47" s="710"/>
      <c r="L47" s="710"/>
      <c r="M47" s="711"/>
      <c r="N47" s="712"/>
      <c r="O47" s="713"/>
      <c r="P47" s="713"/>
      <c r="Q47" s="714"/>
      <c r="R47" s="26"/>
      <c r="S47" s="26"/>
      <c r="T47" s="709" t="s">
        <v>438</v>
      </c>
      <c r="U47" s="710"/>
      <c r="V47" s="710"/>
      <c r="W47" s="710"/>
      <c r="X47" s="710"/>
      <c r="Y47" s="710"/>
      <c r="Z47" s="710"/>
      <c r="AA47" s="710"/>
      <c r="AB47" s="710"/>
      <c r="AC47" s="710"/>
      <c r="AD47" s="710"/>
      <c r="AE47" s="711"/>
      <c r="AF47" s="712"/>
      <c r="AG47" s="713"/>
      <c r="AH47" s="713"/>
      <c r="AI47" s="714"/>
      <c r="AJ47" s="26"/>
      <c r="AK47" s="26"/>
      <c r="AL47" s="709" t="s">
        <v>377</v>
      </c>
      <c r="AM47" s="710"/>
      <c r="AN47" s="710"/>
      <c r="AO47" s="710"/>
      <c r="AP47" s="710"/>
      <c r="AQ47" s="710"/>
      <c r="AR47" s="710"/>
      <c r="AS47" s="710"/>
      <c r="AT47" s="710"/>
      <c r="AU47" s="710"/>
      <c r="AV47" s="710"/>
      <c r="AW47" s="711"/>
      <c r="AX47" s="712"/>
      <c r="AY47" s="713"/>
      <c r="AZ47" s="713"/>
      <c r="BA47" s="714"/>
      <c r="BB47" s="26"/>
      <c r="BC47" s="709" t="s">
        <v>378</v>
      </c>
      <c r="BD47" s="710"/>
      <c r="BE47" s="710"/>
      <c r="BF47" s="710"/>
      <c r="BG47" s="710"/>
      <c r="BH47" s="710"/>
      <c r="BI47" s="710"/>
      <c r="BJ47" s="710"/>
      <c r="BK47" s="710"/>
      <c r="BL47" s="710"/>
      <c r="BM47" s="710"/>
      <c r="BN47" s="711"/>
      <c r="BO47" s="712"/>
      <c r="BP47" s="713"/>
      <c r="BQ47" s="713"/>
      <c r="BR47" s="714"/>
      <c r="BS47" s="26"/>
    </row>
    <row r="48" spans="1:71">
      <c r="A48" s="26"/>
      <c r="B48" s="709" t="s">
        <v>78</v>
      </c>
      <c r="C48" s="710"/>
      <c r="D48" s="710"/>
      <c r="E48" s="710"/>
      <c r="F48" s="710"/>
      <c r="G48" s="710"/>
      <c r="H48" s="710"/>
      <c r="I48" s="710"/>
      <c r="J48" s="710"/>
      <c r="K48" s="710"/>
      <c r="L48" s="710"/>
      <c r="M48" s="711"/>
      <c r="N48" s="712"/>
      <c r="O48" s="713"/>
      <c r="P48" s="713"/>
      <c r="Q48" s="714"/>
      <c r="R48" s="26"/>
      <c r="S48" s="26"/>
      <c r="T48" s="709" t="s">
        <v>132</v>
      </c>
      <c r="U48" s="710"/>
      <c r="V48" s="710"/>
      <c r="W48" s="710"/>
      <c r="X48" s="710"/>
      <c r="Y48" s="710"/>
      <c r="Z48" s="710"/>
      <c r="AA48" s="710"/>
      <c r="AB48" s="710"/>
      <c r="AC48" s="710"/>
      <c r="AD48" s="710"/>
      <c r="AE48" s="711"/>
      <c r="AF48" s="712"/>
      <c r="AG48" s="713"/>
      <c r="AH48" s="713"/>
      <c r="AI48" s="714"/>
      <c r="AJ48" s="26"/>
      <c r="AK48" s="26"/>
      <c r="AL48" s="709" t="s">
        <v>379</v>
      </c>
      <c r="AM48" s="710"/>
      <c r="AN48" s="710"/>
      <c r="AO48" s="710"/>
      <c r="AP48" s="710"/>
      <c r="AQ48" s="710"/>
      <c r="AR48" s="710"/>
      <c r="AS48" s="710"/>
      <c r="AT48" s="710"/>
      <c r="AU48" s="710"/>
      <c r="AV48" s="710"/>
      <c r="AW48" s="711"/>
      <c r="AX48" s="712"/>
      <c r="AY48" s="713"/>
      <c r="AZ48" s="713"/>
      <c r="BA48" s="714"/>
      <c r="BB48" s="26"/>
      <c r="BC48" s="709" t="s">
        <v>380</v>
      </c>
      <c r="BD48" s="710"/>
      <c r="BE48" s="710"/>
      <c r="BF48" s="710"/>
      <c r="BG48" s="710"/>
      <c r="BH48" s="710"/>
      <c r="BI48" s="710"/>
      <c r="BJ48" s="710"/>
      <c r="BK48" s="710"/>
      <c r="BL48" s="710"/>
      <c r="BM48" s="710"/>
      <c r="BN48" s="711"/>
      <c r="BO48" s="712"/>
      <c r="BP48" s="713"/>
      <c r="BQ48" s="713"/>
      <c r="BR48" s="714"/>
      <c r="BS48" s="26"/>
    </row>
    <row r="49" spans="1:71">
      <c r="A49" s="26"/>
      <c r="B49" s="709" t="s">
        <v>79</v>
      </c>
      <c r="C49" s="710"/>
      <c r="D49" s="710"/>
      <c r="E49" s="710"/>
      <c r="F49" s="710"/>
      <c r="G49" s="710"/>
      <c r="H49" s="710"/>
      <c r="I49" s="710"/>
      <c r="J49" s="710"/>
      <c r="K49" s="710"/>
      <c r="L49" s="710"/>
      <c r="M49" s="711"/>
      <c r="N49" s="712"/>
      <c r="O49" s="713"/>
      <c r="P49" s="713"/>
      <c r="Q49" s="714"/>
      <c r="R49" s="26"/>
      <c r="S49" s="26"/>
      <c r="T49" s="709" t="s">
        <v>133</v>
      </c>
      <c r="U49" s="710"/>
      <c r="V49" s="710"/>
      <c r="W49" s="710"/>
      <c r="X49" s="710"/>
      <c r="Y49" s="710"/>
      <c r="Z49" s="710"/>
      <c r="AA49" s="710"/>
      <c r="AB49" s="710"/>
      <c r="AC49" s="710"/>
      <c r="AD49" s="710"/>
      <c r="AE49" s="711"/>
      <c r="AF49" s="712"/>
      <c r="AG49" s="713"/>
      <c r="AH49" s="713"/>
      <c r="AI49" s="714"/>
      <c r="AJ49" s="26"/>
      <c r="AK49" s="26"/>
      <c r="AL49" s="709" t="s">
        <v>381</v>
      </c>
      <c r="AM49" s="710"/>
      <c r="AN49" s="710"/>
      <c r="AO49" s="710"/>
      <c r="AP49" s="710"/>
      <c r="AQ49" s="710"/>
      <c r="AR49" s="710"/>
      <c r="AS49" s="710"/>
      <c r="AT49" s="710"/>
      <c r="AU49" s="710"/>
      <c r="AV49" s="710"/>
      <c r="AW49" s="711"/>
      <c r="AX49" s="712"/>
      <c r="AY49" s="713"/>
      <c r="AZ49" s="713"/>
      <c r="BA49" s="714"/>
      <c r="BB49" s="26"/>
      <c r="BC49" s="709" t="s">
        <v>382</v>
      </c>
      <c r="BD49" s="710"/>
      <c r="BE49" s="710"/>
      <c r="BF49" s="710"/>
      <c r="BG49" s="710"/>
      <c r="BH49" s="710"/>
      <c r="BI49" s="710"/>
      <c r="BJ49" s="710"/>
      <c r="BK49" s="710"/>
      <c r="BL49" s="710"/>
      <c r="BM49" s="710"/>
      <c r="BN49" s="711"/>
      <c r="BO49" s="712"/>
      <c r="BP49" s="713"/>
      <c r="BQ49" s="713"/>
      <c r="BR49" s="714"/>
      <c r="BS49" s="26"/>
    </row>
    <row r="50" spans="1:71">
      <c r="A50" s="26"/>
      <c r="B50" s="709" t="s">
        <v>80</v>
      </c>
      <c r="C50" s="710"/>
      <c r="D50" s="710"/>
      <c r="E50" s="710"/>
      <c r="F50" s="710"/>
      <c r="G50" s="710"/>
      <c r="H50" s="710"/>
      <c r="I50" s="710"/>
      <c r="J50" s="710"/>
      <c r="K50" s="710"/>
      <c r="L50" s="710"/>
      <c r="M50" s="711"/>
      <c r="N50" s="712"/>
      <c r="O50" s="713"/>
      <c r="P50" s="713"/>
      <c r="Q50" s="714"/>
      <c r="R50" s="26"/>
      <c r="S50" s="26"/>
      <c r="T50" s="709" t="s">
        <v>134</v>
      </c>
      <c r="U50" s="710"/>
      <c r="V50" s="710"/>
      <c r="W50" s="710"/>
      <c r="X50" s="710"/>
      <c r="Y50" s="710"/>
      <c r="Z50" s="710"/>
      <c r="AA50" s="710"/>
      <c r="AB50" s="710"/>
      <c r="AC50" s="710"/>
      <c r="AD50" s="710"/>
      <c r="AE50" s="711"/>
      <c r="AF50" s="712"/>
      <c r="AG50" s="713"/>
      <c r="AH50" s="713"/>
      <c r="AI50" s="714"/>
      <c r="AJ50" s="26"/>
      <c r="AK50" s="26"/>
      <c r="AL50" s="709" t="s">
        <v>383</v>
      </c>
      <c r="AM50" s="710"/>
      <c r="AN50" s="710"/>
      <c r="AO50" s="710"/>
      <c r="AP50" s="710"/>
      <c r="AQ50" s="710"/>
      <c r="AR50" s="710"/>
      <c r="AS50" s="710"/>
      <c r="AT50" s="710"/>
      <c r="AU50" s="710"/>
      <c r="AV50" s="710"/>
      <c r="AW50" s="711"/>
      <c r="AX50" s="712"/>
      <c r="AY50" s="713"/>
      <c r="AZ50" s="713"/>
      <c r="BA50" s="714"/>
      <c r="BB50" s="26"/>
      <c r="BC50" s="709" t="s">
        <v>384</v>
      </c>
      <c r="BD50" s="710"/>
      <c r="BE50" s="710"/>
      <c r="BF50" s="710"/>
      <c r="BG50" s="710"/>
      <c r="BH50" s="710"/>
      <c r="BI50" s="710"/>
      <c r="BJ50" s="710"/>
      <c r="BK50" s="710"/>
      <c r="BL50" s="710"/>
      <c r="BM50" s="710"/>
      <c r="BN50" s="711"/>
      <c r="BO50" s="712"/>
      <c r="BP50" s="713"/>
      <c r="BQ50" s="713"/>
      <c r="BR50" s="714"/>
      <c r="BS50" s="26"/>
    </row>
    <row r="51" spans="1:71">
      <c r="A51" s="26"/>
      <c r="B51" s="715" t="s">
        <v>81</v>
      </c>
      <c r="C51" s="716"/>
      <c r="D51" s="716"/>
      <c r="E51" s="716"/>
      <c r="F51" s="716"/>
      <c r="G51" s="716"/>
      <c r="H51" s="716"/>
      <c r="I51" s="716"/>
      <c r="J51" s="716"/>
      <c r="K51" s="716"/>
      <c r="L51" s="716"/>
      <c r="M51" s="717"/>
      <c r="N51" s="718"/>
      <c r="O51" s="719"/>
      <c r="P51" s="719"/>
      <c r="Q51" s="720"/>
      <c r="R51" s="26"/>
      <c r="S51" s="26"/>
      <c r="T51" s="709" t="s">
        <v>135</v>
      </c>
      <c r="U51" s="710"/>
      <c r="V51" s="710"/>
      <c r="W51" s="710"/>
      <c r="X51" s="710"/>
      <c r="Y51" s="710"/>
      <c r="Z51" s="710"/>
      <c r="AA51" s="710"/>
      <c r="AB51" s="710"/>
      <c r="AC51" s="710"/>
      <c r="AD51" s="710"/>
      <c r="AE51" s="711"/>
      <c r="AF51" s="712"/>
      <c r="AG51" s="713"/>
      <c r="AH51" s="713"/>
      <c r="AI51" s="714"/>
      <c r="AJ51" s="26"/>
      <c r="AK51" s="26"/>
      <c r="AL51" s="709" t="s">
        <v>385</v>
      </c>
      <c r="AM51" s="710"/>
      <c r="AN51" s="710"/>
      <c r="AO51" s="710"/>
      <c r="AP51" s="710"/>
      <c r="AQ51" s="710"/>
      <c r="AR51" s="710"/>
      <c r="AS51" s="710"/>
      <c r="AT51" s="710"/>
      <c r="AU51" s="710"/>
      <c r="AV51" s="710"/>
      <c r="AW51" s="711"/>
      <c r="AX51" s="712"/>
      <c r="AY51" s="713"/>
      <c r="AZ51" s="713"/>
      <c r="BA51" s="714"/>
      <c r="BB51" s="26"/>
      <c r="BC51" s="709" t="s">
        <v>386</v>
      </c>
      <c r="BD51" s="710"/>
      <c r="BE51" s="710"/>
      <c r="BF51" s="710"/>
      <c r="BG51" s="710"/>
      <c r="BH51" s="710"/>
      <c r="BI51" s="710"/>
      <c r="BJ51" s="710"/>
      <c r="BK51" s="710"/>
      <c r="BL51" s="710"/>
      <c r="BM51" s="710"/>
      <c r="BN51" s="711"/>
      <c r="BO51" s="712"/>
      <c r="BP51" s="713"/>
      <c r="BQ51" s="713"/>
      <c r="BR51" s="714"/>
      <c r="BS51" s="26"/>
    </row>
    <row r="52" spans="1:71">
      <c r="A52" s="26"/>
      <c r="B52" s="709" t="s">
        <v>82</v>
      </c>
      <c r="C52" s="710"/>
      <c r="D52" s="710"/>
      <c r="E52" s="710"/>
      <c r="F52" s="710"/>
      <c r="G52" s="710"/>
      <c r="H52" s="710"/>
      <c r="I52" s="710"/>
      <c r="J52" s="710"/>
      <c r="K52" s="710"/>
      <c r="L52" s="710"/>
      <c r="M52" s="711"/>
      <c r="N52" s="712"/>
      <c r="O52" s="713"/>
      <c r="P52" s="713"/>
      <c r="Q52" s="714"/>
      <c r="R52" s="26"/>
      <c r="S52" s="26"/>
      <c r="T52" s="709" t="s">
        <v>136</v>
      </c>
      <c r="U52" s="710"/>
      <c r="V52" s="710"/>
      <c r="W52" s="710"/>
      <c r="X52" s="710"/>
      <c r="Y52" s="710"/>
      <c r="Z52" s="710"/>
      <c r="AA52" s="710"/>
      <c r="AB52" s="710"/>
      <c r="AC52" s="710"/>
      <c r="AD52" s="710"/>
      <c r="AE52" s="711"/>
      <c r="AF52" s="712"/>
      <c r="AG52" s="713"/>
      <c r="AH52" s="713"/>
      <c r="AI52" s="714"/>
      <c r="AJ52" s="26"/>
      <c r="AK52" s="26"/>
      <c r="AL52" s="709" t="s">
        <v>387</v>
      </c>
      <c r="AM52" s="710"/>
      <c r="AN52" s="710"/>
      <c r="AO52" s="710"/>
      <c r="AP52" s="710"/>
      <c r="AQ52" s="710"/>
      <c r="AR52" s="710"/>
      <c r="AS52" s="710"/>
      <c r="AT52" s="710"/>
      <c r="AU52" s="710"/>
      <c r="AV52" s="710"/>
      <c r="AW52" s="711"/>
      <c r="AX52" s="712"/>
      <c r="AY52" s="713"/>
      <c r="AZ52" s="713"/>
      <c r="BA52" s="714"/>
      <c r="BB52" s="26"/>
      <c r="BC52" s="709" t="s">
        <v>388</v>
      </c>
      <c r="BD52" s="710"/>
      <c r="BE52" s="710"/>
      <c r="BF52" s="710"/>
      <c r="BG52" s="710"/>
      <c r="BH52" s="710"/>
      <c r="BI52" s="710"/>
      <c r="BJ52" s="710"/>
      <c r="BK52" s="710"/>
      <c r="BL52" s="710"/>
      <c r="BM52" s="710"/>
      <c r="BN52" s="711"/>
      <c r="BO52" s="712"/>
      <c r="BP52" s="713"/>
      <c r="BQ52" s="713"/>
      <c r="BR52" s="714"/>
      <c r="BS52" s="26"/>
    </row>
    <row r="53" spans="1:71">
      <c r="A53" s="26"/>
      <c r="B53" s="709" t="s">
        <v>439</v>
      </c>
      <c r="C53" s="710"/>
      <c r="D53" s="710"/>
      <c r="E53" s="710"/>
      <c r="F53" s="710"/>
      <c r="G53" s="710"/>
      <c r="H53" s="710"/>
      <c r="I53" s="710"/>
      <c r="J53" s="710"/>
      <c r="K53" s="710"/>
      <c r="L53" s="710"/>
      <c r="M53" s="711"/>
      <c r="N53" s="712"/>
      <c r="O53" s="713"/>
      <c r="P53" s="713"/>
      <c r="Q53" s="714"/>
      <c r="R53" s="26"/>
      <c r="S53" s="26"/>
      <c r="T53" s="709" t="s">
        <v>137</v>
      </c>
      <c r="U53" s="710"/>
      <c r="V53" s="710"/>
      <c r="W53" s="710"/>
      <c r="X53" s="710"/>
      <c r="Y53" s="710"/>
      <c r="Z53" s="710"/>
      <c r="AA53" s="710"/>
      <c r="AB53" s="710"/>
      <c r="AC53" s="710"/>
      <c r="AD53" s="710"/>
      <c r="AE53" s="711"/>
      <c r="AF53" s="712"/>
      <c r="AG53" s="713"/>
      <c r="AH53" s="713"/>
      <c r="AI53" s="714"/>
      <c r="AJ53" s="26"/>
      <c r="AK53" s="26"/>
      <c r="AL53" s="727" t="s">
        <v>390</v>
      </c>
      <c r="AM53" s="728"/>
      <c r="AN53" s="728"/>
      <c r="AO53" s="728"/>
      <c r="AP53" s="728"/>
      <c r="AQ53" s="728"/>
      <c r="AR53" s="728"/>
      <c r="AS53" s="728"/>
      <c r="AT53" s="728"/>
      <c r="AU53" s="728"/>
      <c r="AV53" s="728"/>
      <c r="AW53" s="729"/>
      <c r="AX53" s="730"/>
      <c r="AY53" s="731"/>
      <c r="AZ53" s="731"/>
      <c r="BA53" s="732"/>
      <c r="BB53" s="26"/>
      <c r="BC53" s="709" t="s">
        <v>391</v>
      </c>
      <c r="BD53" s="710"/>
      <c r="BE53" s="710"/>
      <c r="BF53" s="710"/>
      <c r="BG53" s="710"/>
      <c r="BH53" s="710"/>
      <c r="BI53" s="710"/>
      <c r="BJ53" s="710"/>
      <c r="BK53" s="710"/>
      <c r="BL53" s="710"/>
      <c r="BM53" s="710"/>
      <c r="BN53" s="711"/>
      <c r="BO53" s="712"/>
      <c r="BP53" s="713"/>
      <c r="BQ53" s="713"/>
      <c r="BR53" s="714"/>
      <c r="BS53" s="26"/>
    </row>
    <row r="54" spans="1:71">
      <c r="A54" s="26"/>
      <c r="B54" s="709" t="s">
        <v>83</v>
      </c>
      <c r="C54" s="710"/>
      <c r="D54" s="710"/>
      <c r="E54" s="710"/>
      <c r="F54" s="710"/>
      <c r="G54" s="710"/>
      <c r="H54" s="710"/>
      <c r="I54" s="710"/>
      <c r="J54" s="710"/>
      <c r="K54" s="710"/>
      <c r="L54" s="710"/>
      <c r="M54" s="711"/>
      <c r="N54" s="712"/>
      <c r="O54" s="713"/>
      <c r="P54" s="713"/>
      <c r="Q54" s="714"/>
      <c r="R54" s="26"/>
      <c r="S54" s="26"/>
      <c r="T54" s="709" t="s">
        <v>138</v>
      </c>
      <c r="U54" s="710"/>
      <c r="V54" s="710"/>
      <c r="W54" s="710"/>
      <c r="X54" s="710"/>
      <c r="Y54" s="710"/>
      <c r="Z54" s="710"/>
      <c r="AA54" s="710"/>
      <c r="AB54" s="710"/>
      <c r="AC54" s="710"/>
      <c r="AD54" s="710"/>
      <c r="AE54" s="711"/>
      <c r="AF54" s="712"/>
      <c r="AG54" s="713"/>
      <c r="AH54" s="713"/>
      <c r="AI54" s="714"/>
      <c r="AJ54" s="26"/>
      <c r="AK54" s="26"/>
      <c r="AL54" s="721" t="s">
        <v>440</v>
      </c>
      <c r="AM54" s="722"/>
      <c r="AN54" s="722"/>
      <c r="AO54" s="722"/>
      <c r="AP54" s="722"/>
      <c r="AQ54" s="722"/>
      <c r="AR54" s="722"/>
      <c r="AS54" s="722"/>
      <c r="AT54" s="722"/>
      <c r="AU54" s="722"/>
      <c r="AV54" s="722"/>
      <c r="AW54" s="723"/>
      <c r="AX54" s="712"/>
      <c r="AY54" s="713"/>
      <c r="AZ54" s="713"/>
      <c r="BA54" s="714"/>
      <c r="BB54" s="26"/>
      <c r="BC54" s="26"/>
      <c r="BD54" s="26"/>
      <c r="BE54" s="26"/>
      <c r="BF54" s="26"/>
      <c r="BG54" s="26"/>
      <c r="BH54" s="26"/>
      <c r="BI54" s="26"/>
      <c r="BJ54" s="26"/>
      <c r="BK54" s="26"/>
      <c r="BL54" s="26"/>
      <c r="BM54" s="26"/>
      <c r="BN54" s="26"/>
      <c r="BO54" s="26"/>
      <c r="BP54" s="26"/>
      <c r="BQ54" s="26"/>
      <c r="BR54" s="26"/>
      <c r="BS54" s="26"/>
    </row>
    <row r="55" spans="1:71">
      <c r="A55" s="26"/>
      <c r="B55" s="709" t="s">
        <v>84</v>
      </c>
      <c r="C55" s="710"/>
      <c r="D55" s="710"/>
      <c r="E55" s="710"/>
      <c r="F55" s="710"/>
      <c r="G55" s="710"/>
      <c r="H55" s="710"/>
      <c r="I55" s="710"/>
      <c r="J55" s="710"/>
      <c r="K55" s="710"/>
      <c r="L55" s="710"/>
      <c r="M55" s="711"/>
      <c r="N55" s="712"/>
      <c r="O55" s="713"/>
      <c r="P55" s="713"/>
      <c r="Q55" s="714"/>
      <c r="R55" s="26"/>
      <c r="S55" s="26"/>
      <c r="T55" s="709" t="s">
        <v>441</v>
      </c>
      <c r="U55" s="710"/>
      <c r="V55" s="710"/>
      <c r="W55" s="710"/>
      <c r="X55" s="710"/>
      <c r="Y55" s="710"/>
      <c r="Z55" s="710"/>
      <c r="AA55" s="710"/>
      <c r="AB55" s="710"/>
      <c r="AC55" s="710"/>
      <c r="AD55" s="710"/>
      <c r="AE55" s="711"/>
      <c r="AF55" s="712"/>
      <c r="AG55" s="713"/>
      <c r="AH55" s="713"/>
      <c r="AI55" s="714"/>
      <c r="AJ55" s="26"/>
      <c r="AK55" s="26"/>
      <c r="AL55" s="709" t="s">
        <v>394</v>
      </c>
      <c r="AM55" s="710"/>
      <c r="AN55" s="710"/>
      <c r="AO55" s="710"/>
      <c r="AP55" s="710"/>
      <c r="AQ55" s="710"/>
      <c r="AR55" s="710"/>
      <c r="AS55" s="710"/>
      <c r="AT55" s="710"/>
      <c r="AU55" s="710"/>
      <c r="AV55" s="710"/>
      <c r="AW55" s="711"/>
      <c r="AX55" s="712"/>
      <c r="AY55" s="713"/>
      <c r="AZ55" s="713"/>
      <c r="BA55" s="714"/>
      <c r="BB55" s="26"/>
      <c r="BC55" s="26"/>
      <c r="BD55" s="26"/>
      <c r="BE55" s="26"/>
      <c r="BF55" s="26"/>
      <c r="BG55" s="26"/>
      <c r="BH55" s="26"/>
      <c r="BI55" s="26"/>
      <c r="BJ55" s="26"/>
      <c r="BK55" s="26"/>
      <c r="BL55" s="26"/>
      <c r="BM55" s="26"/>
      <c r="BN55" s="26"/>
      <c r="BO55" s="26"/>
      <c r="BP55" s="26"/>
      <c r="BQ55" s="26"/>
      <c r="BR55" s="26"/>
      <c r="BS55" s="26"/>
    </row>
    <row r="56" spans="1:71">
      <c r="A56" s="26"/>
      <c r="B56" s="709" t="s">
        <v>85</v>
      </c>
      <c r="C56" s="710"/>
      <c r="D56" s="710"/>
      <c r="E56" s="710"/>
      <c r="F56" s="710"/>
      <c r="G56" s="710"/>
      <c r="H56" s="710"/>
      <c r="I56" s="710"/>
      <c r="J56" s="710"/>
      <c r="K56" s="710"/>
      <c r="L56" s="710"/>
      <c r="M56" s="711"/>
      <c r="N56" s="712"/>
      <c r="O56" s="713"/>
      <c r="P56" s="713"/>
      <c r="Q56" s="714"/>
      <c r="R56" s="26"/>
      <c r="S56" s="26"/>
      <c r="T56" s="709" t="s">
        <v>139</v>
      </c>
      <c r="U56" s="710"/>
      <c r="V56" s="710"/>
      <c r="W56" s="710"/>
      <c r="X56" s="710"/>
      <c r="Y56" s="710"/>
      <c r="Z56" s="710"/>
      <c r="AA56" s="710"/>
      <c r="AB56" s="710"/>
      <c r="AC56" s="710"/>
      <c r="AD56" s="710"/>
      <c r="AE56" s="711"/>
      <c r="AF56" s="712"/>
      <c r="AG56" s="713"/>
      <c r="AH56" s="713"/>
      <c r="AI56" s="714"/>
      <c r="AJ56" s="26"/>
      <c r="AK56" s="26"/>
      <c r="AL56" s="709" t="s">
        <v>395</v>
      </c>
      <c r="AM56" s="710"/>
      <c r="AN56" s="710"/>
      <c r="AO56" s="710"/>
      <c r="AP56" s="710"/>
      <c r="AQ56" s="710"/>
      <c r="AR56" s="710"/>
      <c r="AS56" s="710"/>
      <c r="AT56" s="710"/>
      <c r="AU56" s="710"/>
      <c r="AV56" s="710"/>
      <c r="AW56" s="711"/>
      <c r="AX56" s="712"/>
      <c r="AY56" s="713"/>
      <c r="AZ56" s="713"/>
      <c r="BA56" s="714"/>
      <c r="BB56" s="26"/>
      <c r="BC56" s="26"/>
      <c r="BD56" s="26"/>
      <c r="BE56" s="26"/>
      <c r="BF56" s="26"/>
      <c r="BG56" s="26"/>
      <c r="BH56" s="26"/>
      <c r="BI56" s="26"/>
      <c r="BJ56" s="26"/>
      <c r="BK56" s="26"/>
      <c r="BL56" s="26"/>
      <c r="BM56" s="26"/>
      <c r="BN56" s="26"/>
      <c r="BO56" s="26"/>
      <c r="BP56" s="26"/>
      <c r="BQ56" s="26"/>
      <c r="BR56" s="26"/>
      <c r="BS56" s="26"/>
    </row>
    <row r="57" spans="1:71">
      <c r="A57" s="26"/>
      <c r="B57" s="709" t="s">
        <v>86</v>
      </c>
      <c r="C57" s="710"/>
      <c r="D57" s="710"/>
      <c r="E57" s="710"/>
      <c r="F57" s="710"/>
      <c r="G57" s="710"/>
      <c r="H57" s="710"/>
      <c r="I57" s="710"/>
      <c r="J57" s="710"/>
      <c r="K57" s="710"/>
      <c r="L57" s="710"/>
      <c r="M57" s="711"/>
      <c r="N57" s="712"/>
      <c r="O57" s="713"/>
      <c r="P57" s="713"/>
      <c r="Q57" s="714"/>
      <c r="R57" s="26"/>
      <c r="S57" s="26"/>
      <c r="T57" s="709" t="s">
        <v>140</v>
      </c>
      <c r="U57" s="710"/>
      <c r="V57" s="710"/>
      <c r="W57" s="710"/>
      <c r="X57" s="710"/>
      <c r="Y57" s="710"/>
      <c r="Z57" s="710"/>
      <c r="AA57" s="710"/>
      <c r="AB57" s="710"/>
      <c r="AC57" s="710"/>
      <c r="AD57" s="710"/>
      <c r="AE57" s="711"/>
      <c r="AF57" s="712"/>
      <c r="AG57" s="713"/>
      <c r="AH57" s="713"/>
      <c r="AI57" s="714"/>
      <c r="AJ57" s="26"/>
      <c r="AK57" s="26"/>
      <c r="AL57" s="709" t="s">
        <v>396</v>
      </c>
      <c r="AM57" s="710"/>
      <c r="AN57" s="710"/>
      <c r="AO57" s="710"/>
      <c r="AP57" s="710"/>
      <c r="AQ57" s="710"/>
      <c r="AR57" s="710"/>
      <c r="AS57" s="710"/>
      <c r="AT57" s="710"/>
      <c r="AU57" s="710"/>
      <c r="AV57" s="710"/>
      <c r="AW57" s="711"/>
      <c r="AX57" s="712"/>
      <c r="AY57" s="713"/>
      <c r="AZ57" s="713"/>
      <c r="BA57" s="714"/>
      <c r="BB57" s="26"/>
      <c r="BC57" s="26"/>
      <c r="BD57" s="26"/>
      <c r="BE57" s="26"/>
      <c r="BF57" s="26"/>
      <c r="BG57" s="26"/>
      <c r="BH57" s="26"/>
      <c r="BI57" s="26"/>
      <c r="BJ57" s="26"/>
      <c r="BK57" s="26"/>
      <c r="BL57" s="26"/>
      <c r="BM57" s="26"/>
      <c r="BN57" s="26"/>
      <c r="BO57" s="26"/>
      <c r="BP57" s="26"/>
      <c r="BQ57" s="26"/>
      <c r="BR57" s="26"/>
      <c r="BS57" s="26"/>
    </row>
    <row r="58" spans="1:71">
      <c r="A58" s="26"/>
      <c r="B58" s="709" t="s">
        <v>87</v>
      </c>
      <c r="C58" s="710"/>
      <c r="D58" s="710"/>
      <c r="E58" s="710"/>
      <c r="F58" s="710"/>
      <c r="G58" s="710"/>
      <c r="H58" s="710"/>
      <c r="I58" s="710"/>
      <c r="J58" s="710"/>
      <c r="K58" s="710"/>
      <c r="L58" s="710"/>
      <c r="M58" s="711"/>
      <c r="N58" s="712"/>
      <c r="O58" s="713"/>
      <c r="P58" s="713"/>
      <c r="Q58" s="714"/>
      <c r="R58" s="26"/>
      <c r="S58" s="26"/>
      <c r="T58" s="709" t="s">
        <v>141</v>
      </c>
      <c r="U58" s="710"/>
      <c r="V58" s="710"/>
      <c r="W58" s="710"/>
      <c r="X58" s="710"/>
      <c r="Y58" s="710"/>
      <c r="Z58" s="710"/>
      <c r="AA58" s="710"/>
      <c r="AB58" s="710"/>
      <c r="AC58" s="710"/>
      <c r="AD58" s="710"/>
      <c r="AE58" s="711"/>
      <c r="AF58" s="712"/>
      <c r="AG58" s="713"/>
      <c r="AH58" s="713"/>
      <c r="AI58" s="714"/>
      <c r="AJ58" s="26"/>
      <c r="AK58" s="26"/>
      <c r="AL58" s="709" t="s">
        <v>397</v>
      </c>
      <c r="AM58" s="710"/>
      <c r="AN58" s="710"/>
      <c r="AO58" s="710"/>
      <c r="AP58" s="710"/>
      <c r="AQ58" s="710"/>
      <c r="AR58" s="710"/>
      <c r="AS58" s="710"/>
      <c r="AT58" s="710"/>
      <c r="AU58" s="710"/>
      <c r="AV58" s="710"/>
      <c r="AW58" s="711"/>
      <c r="AX58" s="712"/>
      <c r="AY58" s="713"/>
      <c r="AZ58" s="713"/>
      <c r="BA58" s="714"/>
      <c r="BB58" s="26"/>
      <c r="BC58" s="26"/>
      <c r="BD58" s="26"/>
      <c r="BE58" s="26"/>
      <c r="BF58" s="26"/>
      <c r="BG58" s="26"/>
      <c r="BH58" s="26"/>
      <c r="BI58" s="26"/>
      <c r="BJ58" s="26"/>
      <c r="BK58" s="26"/>
      <c r="BL58" s="26"/>
      <c r="BM58" s="26"/>
      <c r="BN58" s="26"/>
      <c r="BO58" s="26"/>
      <c r="BP58" s="26"/>
      <c r="BQ58" s="26"/>
      <c r="BR58" s="26"/>
      <c r="BS58" s="26"/>
    </row>
    <row r="59" spans="1:71">
      <c r="A59" s="26"/>
      <c r="B59" s="709" t="s">
        <v>88</v>
      </c>
      <c r="C59" s="710"/>
      <c r="D59" s="710"/>
      <c r="E59" s="710"/>
      <c r="F59" s="710"/>
      <c r="G59" s="710"/>
      <c r="H59" s="710"/>
      <c r="I59" s="710"/>
      <c r="J59" s="710"/>
      <c r="K59" s="710"/>
      <c r="L59" s="710"/>
      <c r="M59" s="711"/>
      <c r="N59" s="712"/>
      <c r="O59" s="713"/>
      <c r="P59" s="713"/>
      <c r="Q59" s="714"/>
      <c r="R59" s="26"/>
      <c r="S59" s="26"/>
      <c r="T59" s="709" t="s">
        <v>142</v>
      </c>
      <c r="U59" s="710"/>
      <c r="V59" s="710"/>
      <c r="W59" s="710"/>
      <c r="X59" s="710"/>
      <c r="Y59" s="710"/>
      <c r="Z59" s="710"/>
      <c r="AA59" s="710"/>
      <c r="AB59" s="710"/>
      <c r="AC59" s="710"/>
      <c r="AD59" s="710"/>
      <c r="AE59" s="711"/>
      <c r="AF59" s="712"/>
      <c r="AG59" s="713"/>
      <c r="AH59" s="713"/>
      <c r="AI59" s="714"/>
      <c r="AJ59" s="26"/>
      <c r="AK59" s="26"/>
      <c r="AL59" s="709" t="s">
        <v>398</v>
      </c>
      <c r="AM59" s="710"/>
      <c r="AN59" s="710"/>
      <c r="AO59" s="710"/>
      <c r="AP59" s="710"/>
      <c r="AQ59" s="710"/>
      <c r="AR59" s="710"/>
      <c r="AS59" s="710"/>
      <c r="AT59" s="710"/>
      <c r="AU59" s="710"/>
      <c r="AV59" s="710"/>
      <c r="AW59" s="711"/>
      <c r="AX59" s="712"/>
      <c r="AY59" s="713"/>
      <c r="AZ59" s="713"/>
      <c r="BA59" s="714"/>
      <c r="BB59" s="26"/>
      <c r="BC59" s="26"/>
      <c r="BD59" s="26"/>
      <c r="BE59" s="26"/>
      <c r="BF59" s="26"/>
      <c r="BG59" s="26"/>
      <c r="BH59" s="26"/>
      <c r="BI59" s="26"/>
      <c r="BJ59" s="26"/>
      <c r="BK59" s="26"/>
      <c r="BL59" s="26"/>
      <c r="BM59" s="26"/>
      <c r="BN59" s="26"/>
      <c r="BO59" s="26"/>
      <c r="BP59" s="26"/>
      <c r="BQ59" s="26"/>
      <c r="BR59" s="26"/>
      <c r="BS59" s="26"/>
    </row>
    <row r="60" spans="1:71">
      <c r="A60" s="26"/>
      <c r="B60" s="709" t="s">
        <v>89</v>
      </c>
      <c r="C60" s="710"/>
      <c r="D60" s="710"/>
      <c r="E60" s="710"/>
      <c r="F60" s="710"/>
      <c r="G60" s="710"/>
      <c r="H60" s="710"/>
      <c r="I60" s="710"/>
      <c r="J60" s="710"/>
      <c r="K60" s="710"/>
      <c r="L60" s="710"/>
      <c r="M60" s="711"/>
      <c r="N60" s="712"/>
      <c r="O60" s="713"/>
      <c r="P60" s="713"/>
      <c r="Q60" s="714"/>
      <c r="R60" s="26"/>
      <c r="S60" s="26"/>
      <c r="T60" s="709" t="s">
        <v>143</v>
      </c>
      <c r="U60" s="710"/>
      <c r="V60" s="710"/>
      <c r="W60" s="710"/>
      <c r="X60" s="710"/>
      <c r="Y60" s="710"/>
      <c r="Z60" s="710"/>
      <c r="AA60" s="710"/>
      <c r="AB60" s="710"/>
      <c r="AC60" s="710"/>
      <c r="AD60" s="710"/>
      <c r="AE60" s="711"/>
      <c r="AF60" s="712"/>
      <c r="AG60" s="713"/>
      <c r="AH60" s="713"/>
      <c r="AI60" s="714"/>
      <c r="AJ60" s="26"/>
      <c r="AK60" s="26"/>
      <c r="AL60" s="709" t="s">
        <v>399</v>
      </c>
      <c r="AM60" s="710"/>
      <c r="AN60" s="710"/>
      <c r="AO60" s="710"/>
      <c r="AP60" s="710"/>
      <c r="AQ60" s="710"/>
      <c r="AR60" s="710"/>
      <c r="AS60" s="710"/>
      <c r="AT60" s="710"/>
      <c r="AU60" s="710"/>
      <c r="AV60" s="710"/>
      <c r="AW60" s="711"/>
      <c r="AX60" s="712"/>
      <c r="AY60" s="713"/>
      <c r="AZ60" s="713"/>
      <c r="BA60" s="714"/>
      <c r="BB60" s="26"/>
      <c r="BC60" s="26"/>
      <c r="BD60" s="26"/>
      <c r="BE60" s="26"/>
      <c r="BF60" s="26"/>
      <c r="BG60" s="26"/>
      <c r="BH60" s="26"/>
      <c r="BI60" s="26"/>
      <c r="BJ60" s="26"/>
      <c r="BK60" s="26"/>
      <c r="BL60" s="26"/>
      <c r="BM60" s="26"/>
      <c r="BN60" s="26"/>
      <c r="BO60" s="26"/>
      <c r="BP60" s="26"/>
      <c r="BQ60" s="26"/>
      <c r="BR60" s="26"/>
      <c r="BS60" s="26"/>
    </row>
    <row r="61" spans="1:71">
      <c r="A61" s="26"/>
      <c r="B61" s="709" t="s">
        <v>90</v>
      </c>
      <c r="C61" s="710"/>
      <c r="D61" s="710"/>
      <c r="E61" s="710"/>
      <c r="F61" s="710"/>
      <c r="G61" s="710"/>
      <c r="H61" s="710"/>
      <c r="I61" s="710"/>
      <c r="J61" s="710"/>
      <c r="K61" s="710"/>
      <c r="L61" s="710"/>
      <c r="M61" s="711"/>
      <c r="N61" s="712"/>
      <c r="O61" s="713"/>
      <c r="P61" s="713"/>
      <c r="Q61" s="714"/>
      <c r="R61" s="26"/>
      <c r="S61" s="26"/>
      <c r="T61" s="709" t="s">
        <v>144</v>
      </c>
      <c r="U61" s="710"/>
      <c r="V61" s="710"/>
      <c r="W61" s="710"/>
      <c r="X61" s="710"/>
      <c r="Y61" s="710"/>
      <c r="Z61" s="710"/>
      <c r="AA61" s="710"/>
      <c r="AB61" s="710"/>
      <c r="AC61" s="710"/>
      <c r="AD61" s="710"/>
      <c r="AE61" s="711"/>
      <c r="AF61" s="712"/>
      <c r="AG61" s="713"/>
      <c r="AH61" s="713"/>
      <c r="AI61" s="714"/>
      <c r="AJ61" s="26"/>
      <c r="AK61" s="26"/>
      <c r="AL61" s="727" t="s">
        <v>400</v>
      </c>
      <c r="AM61" s="728"/>
      <c r="AN61" s="728"/>
      <c r="AO61" s="728"/>
      <c r="AP61" s="728"/>
      <c r="AQ61" s="728"/>
      <c r="AR61" s="728"/>
      <c r="AS61" s="728"/>
      <c r="AT61" s="728"/>
      <c r="AU61" s="728"/>
      <c r="AV61" s="728"/>
      <c r="AW61" s="729"/>
      <c r="AX61" s="730"/>
      <c r="AY61" s="731"/>
      <c r="AZ61" s="731"/>
      <c r="BA61" s="732"/>
      <c r="BB61" s="26"/>
      <c r="BC61" s="26"/>
      <c r="BD61" s="26"/>
      <c r="BE61" s="26"/>
      <c r="BF61" s="26"/>
      <c r="BG61" s="26"/>
      <c r="BH61" s="26"/>
      <c r="BI61" s="26"/>
      <c r="BJ61" s="26"/>
      <c r="BK61" s="26"/>
      <c r="BL61" s="26"/>
      <c r="BM61" s="26"/>
      <c r="BN61" s="26"/>
      <c r="BO61" s="26"/>
      <c r="BP61" s="26"/>
      <c r="BQ61" s="26"/>
      <c r="BR61" s="26"/>
      <c r="BS61" s="26"/>
    </row>
    <row r="62" spans="1:71">
      <c r="A62" s="26"/>
      <c r="B62" s="715" t="s">
        <v>442</v>
      </c>
      <c r="C62" s="716"/>
      <c r="D62" s="716"/>
      <c r="E62" s="716"/>
      <c r="F62" s="716"/>
      <c r="G62" s="716"/>
      <c r="H62" s="716"/>
      <c r="I62" s="716"/>
      <c r="J62" s="716"/>
      <c r="K62" s="716"/>
      <c r="L62" s="716"/>
      <c r="M62" s="717"/>
      <c r="N62" s="718"/>
      <c r="O62" s="719"/>
      <c r="P62" s="719"/>
      <c r="Q62" s="720"/>
      <c r="R62" s="26"/>
      <c r="S62" s="26"/>
      <c r="T62" s="709" t="s">
        <v>145</v>
      </c>
      <c r="U62" s="710"/>
      <c r="V62" s="710"/>
      <c r="W62" s="710"/>
      <c r="X62" s="710"/>
      <c r="Y62" s="710"/>
      <c r="Z62" s="710"/>
      <c r="AA62" s="710"/>
      <c r="AB62" s="710"/>
      <c r="AC62" s="710"/>
      <c r="AD62" s="710"/>
      <c r="AE62" s="711"/>
      <c r="AF62" s="712"/>
      <c r="AG62" s="713"/>
      <c r="AH62" s="713"/>
      <c r="AI62" s="714"/>
      <c r="AJ62" s="26"/>
      <c r="AK62" s="26"/>
      <c r="AL62" s="709" t="s">
        <v>443</v>
      </c>
      <c r="AM62" s="710"/>
      <c r="AN62" s="710"/>
      <c r="AO62" s="710"/>
      <c r="AP62" s="710"/>
      <c r="AQ62" s="710"/>
      <c r="AR62" s="710"/>
      <c r="AS62" s="710"/>
      <c r="AT62" s="710"/>
      <c r="AU62" s="710"/>
      <c r="AV62" s="710"/>
      <c r="AW62" s="711"/>
      <c r="AX62" s="712"/>
      <c r="AY62" s="713"/>
      <c r="AZ62" s="713"/>
      <c r="BA62" s="714"/>
      <c r="BB62" s="26"/>
      <c r="BC62" s="26"/>
      <c r="BD62" s="26"/>
      <c r="BE62" s="26"/>
      <c r="BF62" s="26"/>
      <c r="BG62" s="26"/>
      <c r="BH62" s="26"/>
      <c r="BI62" s="26"/>
      <c r="BJ62" s="26"/>
      <c r="BK62" s="26"/>
      <c r="BL62" s="26"/>
      <c r="BM62" s="26"/>
      <c r="BN62" s="26"/>
      <c r="BO62" s="26"/>
      <c r="BP62" s="26"/>
      <c r="BQ62" s="26"/>
      <c r="BR62" s="26"/>
      <c r="BS62" s="26"/>
    </row>
    <row r="63" spans="1:71">
      <c r="A63" s="26"/>
      <c r="B63" s="709" t="s">
        <v>444</v>
      </c>
      <c r="C63" s="710"/>
      <c r="D63" s="710"/>
      <c r="E63" s="710"/>
      <c r="F63" s="710"/>
      <c r="G63" s="710"/>
      <c r="H63" s="710"/>
      <c r="I63" s="710"/>
      <c r="J63" s="710"/>
      <c r="K63" s="710"/>
      <c r="L63" s="710"/>
      <c r="M63" s="711"/>
      <c r="N63" s="712"/>
      <c r="O63" s="713"/>
      <c r="P63" s="713"/>
      <c r="Q63" s="714"/>
      <c r="R63" s="26"/>
      <c r="S63" s="26"/>
      <c r="T63" s="709" t="s">
        <v>146</v>
      </c>
      <c r="U63" s="710"/>
      <c r="V63" s="710"/>
      <c r="W63" s="710"/>
      <c r="X63" s="710"/>
      <c r="Y63" s="710"/>
      <c r="Z63" s="710"/>
      <c r="AA63" s="710"/>
      <c r="AB63" s="710"/>
      <c r="AC63" s="710"/>
      <c r="AD63" s="710"/>
      <c r="AE63" s="711"/>
      <c r="AF63" s="712"/>
      <c r="AG63" s="713"/>
      <c r="AH63" s="713"/>
      <c r="AI63" s="714"/>
      <c r="AJ63" s="26"/>
      <c r="AK63" s="26"/>
      <c r="AL63" s="709" t="s">
        <v>404</v>
      </c>
      <c r="AM63" s="710"/>
      <c r="AN63" s="710"/>
      <c r="AO63" s="710"/>
      <c r="AP63" s="710"/>
      <c r="AQ63" s="710"/>
      <c r="AR63" s="710"/>
      <c r="AS63" s="710"/>
      <c r="AT63" s="710"/>
      <c r="AU63" s="710"/>
      <c r="AV63" s="710"/>
      <c r="AW63" s="711"/>
      <c r="AX63" s="712"/>
      <c r="AY63" s="713"/>
      <c r="AZ63" s="713"/>
      <c r="BA63" s="714"/>
      <c r="BB63" s="26"/>
      <c r="BC63" s="26"/>
      <c r="BD63" s="26"/>
      <c r="BE63" s="26"/>
      <c r="BF63" s="26"/>
      <c r="BG63" s="26"/>
      <c r="BH63" s="26"/>
      <c r="BI63" s="26"/>
      <c r="BJ63" s="26"/>
      <c r="BK63" s="26"/>
      <c r="BL63" s="26"/>
      <c r="BM63" s="26"/>
      <c r="BN63" s="26"/>
      <c r="BO63" s="26"/>
      <c r="BP63" s="26"/>
      <c r="BQ63" s="26"/>
      <c r="BR63" s="26"/>
      <c r="BS63" s="26"/>
    </row>
    <row r="64" spans="1:71">
      <c r="A64" s="26"/>
      <c r="B64" s="709" t="s">
        <v>91</v>
      </c>
      <c r="C64" s="710"/>
      <c r="D64" s="710"/>
      <c r="E64" s="710"/>
      <c r="F64" s="710"/>
      <c r="G64" s="710"/>
      <c r="H64" s="710"/>
      <c r="I64" s="710"/>
      <c r="J64" s="710"/>
      <c r="K64" s="710"/>
      <c r="L64" s="710"/>
      <c r="M64" s="711"/>
      <c r="N64" s="712"/>
      <c r="O64" s="713"/>
      <c r="P64" s="713"/>
      <c r="Q64" s="714"/>
      <c r="R64" s="26"/>
      <c r="S64" s="26"/>
      <c r="T64" s="709" t="s">
        <v>147</v>
      </c>
      <c r="U64" s="710"/>
      <c r="V64" s="710"/>
      <c r="W64" s="710"/>
      <c r="X64" s="710"/>
      <c r="Y64" s="710"/>
      <c r="Z64" s="710"/>
      <c r="AA64" s="710"/>
      <c r="AB64" s="710"/>
      <c r="AC64" s="710"/>
      <c r="AD64" s="710"/>
      <c r="AE64" s="711"/>
      <c r="AF64" s="712"/>
      <c r="AG64" s="713"/>
      <c r="AH64" s="713"/>
      <c r="AI64" s="714"/>
      <c r="AJ64" s="26"/>
      <c r="AK64" s="26"/>
      <c r="AL64" s="709" t="s">
        <v>445</v>
      </c>
      <c r="AM64" s="710"/>
      <c r="AN64" s="710"/>
      <c r="AO64" s="710"/>
      <c r="AP64" s="710"/>
      <c r="AQ64" s="710"/>
      <c r="AR64" s="710"/>
      <c r="AS64" s="710"/>
      <c r="AT64" s="710"/>
      <c r="AU64" s="710"/>
      <c r="AV64" s="710"/>
      <c r="AW64" s="711"/>
      <c r="AX64" s="712"/>
      <c r="AY64" s="713"/>
      <c r="AZ64" s="713"/>
      <c r="BA64" s="714"/>
      <c r="BB64" s="26"/>
      <c r="BC64" s="26"/>
      <c r="BD64" s="26"/>
      <c r="BE64" s="26"/>
      <c r="BF64" s="26"/>
      <c r="BG64" s="26"/>
      <c r="BH64" s="26"/>
      <c r="BI64" s="26"/>
      <c r="BJ64" s="26"/>
      <c r="BK64" s="26"/>
      <c r="BL64" s="26"/>
      <c r="BM64" s="26"/>
      <c r="BN64" s="26"/>
      <c r="BO64" s="26"/>
      <c r="BP64" s="26"/>
      <c r="BQ64" s="26"/>
      <c r="BR64" s="26"/>
      <c r="BS64" s="26"/>
    </row>
    <row r="65" spans="1:71">
      <c r="A65" s="26"/>
      <c r="B65" s="709" t="s">
        <v>92</v>
      </c>
      <c r="C65" s="710"/>
      <c r="D65" s="710"/>
      <c r="E65" s="710"/>
      <c r="F65" s="710"/>
      <c r="G65" s="710"/>
      <c r="H65" s="710"/>
      <c r="I65" s="710"/>
      <c r="J65" s="710"/>
      <c r="K65" s="710"/>
      <c r="L65" s="710"/>
      <c r="M65" s="711"/>
      <c r="N65" s="712"/>
      <c r="O65" s="713"/>
      <c r="P65" s="713"/>
      <c r="Q65" s="714"/>
      <c r="R65" s="26"/>
      <c r="S65" s="26"/>
      <c r="T65" s="715" t="s">
        <v>148</v>
      </c>
      <c r="U65" s="716"/>
      <c r="V65" s="716"/>
      <c r="W65" s="716"/>
      <c r="X65" s="716"/>
      <c r="Y65" s="716"/>
      <c r="Z65" s="716"/>
      <c r="AA65" s="716"/>
      <c r="AB65" s="716"/>
      <c r="AC65" s="716"/>
      <c r="AD65" s="716"/>
      <c r="AE65" s="717"/>
      <c r="AF65" s="724"/>
      <c r="AG65" s="725"/>
      <c r="AH65" s="725"/>
      <c r="AI65" s="726"/>
      <c r="AJ65" s="26"/>
      <c r="AK65" s="26"/>
      <c r="AL65" s="709" t="s">
        <v>446</v>
      </c>
      <c r="AM65" s="710"/>
      <c r="AN65" s="710"/>
      <c r="AO65" s="710"/>
      <c r="AP65" s="710"/>
      <c r="AQ65" s="710"/>
      <c r="AR65" s="710"/>
      <c r="AS65" s="710"/>
      <c r="AT65" s="710"/>
      <c r="AU65" s="710"/>
      <c r="AV65" s="710"/>
      <c r="AW65" s="711"/>
      <c r="AX65" s="712"/>
      <c r="AY65" s="713"/>
      <c r="AZ65" s="713"/>
      <c r="BA65" s="714"/>
      <c r="BB65" s="26"/>
      <c r="BC65" s="26"/>
      <c r="BD65" s="26"/>
      <c r="BE65" s="26"/>
      <c r="BF65" s="26"/>
      <c r="BG65" s="26"/>
      <c r="BH65" s="26"/>
      <c r="BI65" s="26"/>
      <c r="BJ65" s="26"/>
      <c r="BK65" s="26"/>
      <c r="BL65" s="26"/>
      <c r="BM65" s="26"/>
      <c r="BN65" s="26"/>
      <c r="BO65" s="26"/>
      <c r="BP65" s="26"/>
      <c r="BQ65" s="26"/>
      <c r="BR65" s="26"/>
      <c r="BS65" s="26"/>
    </row>
    <row r="66" spans="1:71">
      <c r="A66" s="26"/>
      <c r="B66" s="709" t="s">
        <v>93</v>
      </c>
      <c r="C66" s="710"/>
      <c r="D66" s="710"/>
      <c r="E66" s="710"/>
      <c r="F66" s="710"/>
      <c r="G66" s="710"/>
      <c r="H66" s="710"/>
      <c r="I66" s="710"/>
      <c r="J66" s="710"/>
      <c r="K66" s="710"/>
      <c r="L66" s="710"/>
      <c r="M66" s="711"/>
      <c r="N66" s="712"/>
      <c r="O66" s="713"/>
      <c r="P66" s="713"/>
      <c r="Q66" s="714"/>
      <c r="R66" s="26"/>
      <c r="S66" s="26"/>
      <c r="T66" s="721" t="s">
        <v>149</v>
      </c>
      <c r="U66" s="722"/>
      <c r="V66" s="722"/>
      <c r="W66" s="722"/>
      <c r="X66" s="722"/>
      <c r="Y66" s="722"/>
      <c r="Z66" s="722"/>
      <c r="AA66" s="722"/>
      <c r="AB66" s="722"/>
      <c r="AC66" s="722"/>
      <c r="AD66" s="722"/>
      <c r="AE66" s="723"/>
      <c r="AF66" s="712"/>
      <c r="AG66" s="713"/>
      <c r="AH66" s="713"/>
      <c r="AI66" s="714"/>
      <c r="AJ66" s="26"/>
      <c r="AK66" s="26"/>
      <c r="AL66" s="709" t="s">
        <v>447</v>
      </c>
      <c r="AM66" s="710"/>
      <c r="AN66" s="710"/>
      <c r="AO66" s="710"/>
      <c r="AP66" s="710"/>
      <c r="AQ66" s="710"/>
      <c r="AR66" s="710"/>
      <c r="AS66" s="710"/>
      <c r="AT66" s="710"/>
      <c r="AU66" s="710"/>
      <c r="AV66" s="710"/>
      <c r="AW66" s="711"/>
      <c r="AX66" s="712"/>
      <c r="AY66" s="713"/>
      <c r="AZ66" s="713"/>
      <c r="BA66" s="714"/>
      <c r="BB66" s="26"/>
      <c r="BC66" s="26"/>
      <c r="BD66" s="26"/>
      <c r="BE66" s="26"/>
      <c r="BF66" s="26"/>
      <c r="BG66" s="26"/>
      <c r="BH66" s="26"/>
      <c r="BI66" s="26"/>
      <c r="BJ66" s="26"/>
      <c r="BK66" s="26"/>
      <c r="BL66" s="26"/>
      <c r="BM66" s="26"/>
      <c r="BN66" s="26"/>
      <c r="BO66" s="26"/>
      <c r="BP66" s="26"/>
      <c r="BQ66" s="26"/>
      <c r="BR66" s="26"/>
      <c r="BS66" s="26"/>
    </row>
    <row r="67" spans="1:71">
      <c r="A67" s="26"/>
      <c r="B67" s="709" t="s">
        <v>448</v>
      </c>
      <c r="C67" s="710"/>
      <c r="D67" s="710"/>
      <c r="E67" s="710"/>
      <c r="F67" s="710"/>
      <c r="G67" s="710"/>
      <c r="H67" s="710"/>
      <c r="I67" s="710"/>
      <c r="J67" s="710"/>
      <c r="K67" s="710"/>
      <c r="L67" s="710"/>
      <c r="M67" s="711"/>
      <c r="N67" s="712"/>
      <c r="O67" s="713"/>
      <c r="P67" s="713"/>
      <c r="Q67" s="714"/>
      <c r="R67" s="26"/>
      <c r="S67" s="26"/>
      <c r="T67" s="709" t="s">
        <v>150</v>
      </c>
      <c r="U67" s="710"/>
      <c r="V67" s="710"/>
      <c r="W67" s="710"/>
      <c r="X67" s="710"/>
      <c r="Y67" s="710"/>
      <c r="Z67" s="710"/>
      <c r="AA67" s="710"/>
      <c r="AB67" s="710"/>
      <c r="AC67" s="710"/>
      <c r="AD67" s="710"/>
      <c r="AE67" s="711"/>
      <c r="AF67" s="712"/>
      <c r="AG67" s="713"/>
      <c r="AH67" s="713"/>
      <c r="AI67" s="714"/>
      <c r="AJ67" s="26"/>
      <c r="AK67" s="26"/>
      <c r="AL67" s="709" t="s">
        <v>449</v>
      </c>
      <c r="AM67" s="710"/>
      <c r="AN67" s="710"/>
      <c r="AO67" s="710"/>
      <c r="AP67" s="710"/>
      <c r="AQ67" s="710"/>
      <c r="AR67" s="710"/>
      <c r="AS67" s="710"/>
      <c r="AT67" s="710"/>
      <c r="AU67" s="710"/>
      <c r="AV67" s="710"/>
      <c r="AW67" s="711"/>
      <c r="AX67" s="712"/>
      <c r="AY67" s="713"/>
      <c r="AZ67" s="713"/>
      <c r="BA67" s="714"/>
      <c r="BB67" s="26"/>
      <c r="BC67" s="26"/>
      <c r="BD67" s="26"/>
      <c r="BE67" s="26"/>
      <c r="BF67" s="26"/>
      <c r="BG67" s="26"/>
      <c r="BH67" s="26"/>
      <c r="BI67" s="26"/>
      <c r="BJ67" s="26"/>
      <c r="BK67" s="26"/>
      <c r="BL67" s="26"/>
      <c r="BM67" s="26"/>
      <c r="BN67" s="26"/>
      <c r="BO67" s="26"/>
      <c r="BP67" s="26"/>
      <c r="BQ67" s="26"/>
      <c r="BR67" s="26"/>
      <c r="BS67" s="26"/>
    </row>
    <row r="68" spans="1:71">
      <c r="A68" s="26"/>
      <c r="B68" s="709" t="s">
        <v>450</v>
      </c>
      <c r="C68" s="710"/>
      <c r="D68" s="710"/>
      <c r="E68" s="710"/>
      <c r="F68" s="710"/>
      <c r="G68" s="710"/>
      <c r="H68" s="710"/>
      <c r="I68" s="710"/>
      <c r="J68" s="710"/>
      <c r="K68" s="710"/>
      <c r="L68" s="710"/>
      <c r="M68" s="711"/>
      <c r="N68" s="712"/>
      <c r="O68" s="713"/>
      <c r="P68" s="713"/>
      <c r="Q68" s="714"/>
      <c r="R68" s="26"/>
      <c r="S68" s="26"/>
      <c r="T68" s="709" t="s">
        <v>151</v>
      </c>
      <c r="U68" s="710"/>
      <c r="V68" s="710"/>
      <c r="W68" s="710"/>
      <c r="X68" s="710"/>
      <c r="Y68" s="710"/>
      <c r="Z68" s="710"/>
      <c r="AA68" s="710"/>
      <c r="AB68" s="710"/>
      <c r="AC68" s="710"/>
      <c r="AD68" s="710"/>
      <c r="AE68" s="711"/>
      <c r="AF68" s="712"/>
      <c r="AG68" s="713"/>
      <c r="AH68" s="713"/>
      <c r="AI68" s="714"/>
      <c r="AJ68" s="26"/>
      <c r="AK68" s="26"/>
      <c r="AL68" s="709" t="s">
        <v>451</v>
      </c>
      <c r="AM68" s="710"/>
      <c r="AN68" s="710"/>
      <c r="AO68" s="710"/>
      <c r="AP68" s="710"/>
      <c r="AQ68" s="710"/>
      <c r="AR68" s="710"/>
      <c r="AS68" s="710"/>
      <c r="AT68" s="710"/>
      <c r="AU68" s="710"/>
      <c r="AV68" s="710"/>
      <c r="AW68" s="711"/>
      <c r="AX68" s="712"/>
      <c r="AY68" s="713"/>
      <c r="AZ68" s="713"/>
      <c r="BA68" s="714"/>
      <c r="BB68" s="26"/>
      <c r="BC68" s="26"/>
      <c r="BD68" s="26"/>
      <c r="BE68" s="26"/>
      <c r="BF68" s="26"/>
      <c r="BG68" s="26"/>
      <c r="BH68" s="26"/>
      <c r="BI68" s="26"/>
      <c r="BJ68" s="26"/>
      <c r="BK68" s="26"/>
      <c r="BL68" s="26"/>
      <c r="BM68" s="26"/>
      <c r="BN68" s="26"/>
      <c r="BO68" s="26"/>
      <c r="BP68" s="26"/>
      <c r="BQ68" s="26"/>
      <c r="BR68" s="26"/>
      <c r="BS68" s="26"/>
    </row>
    <row r="69" spans="1:71">
      <c r="A69" s="26"/>
      <c r="B69" s="715" t="s">
        <v>452</v>
      </c>
      <c r="C69" s="716"/>
      <c r="D69" s="716"/>
      <c r="E69" s="716"/>
      <c r="F69" s="716"/>
      <c r="G69" s="716"/>
      <c r="H69" s="716"/>
      <c r="I69" s="716"/>
      <c r="J69" s="716"/>
      <c r="K69" s="716"/>
      <c r="L69" s="716"/>
      <c r="M69" s="717"/>
      <c r="N69" s="718"/>
      <c r="O69" s="719"/>
      <c r="P69" s="719"/>
      <c r="Q69" s="720"/>
      <c r="R69" s="26"/>
      <c r="S69" s="26"/>
      <c r="T69" s="709" t="s">
        <v>152</v>
      </c>
      <c r="U69" s="710"/>
      <c r="V69" s="710"/>
      <c r="W69" s="710"/>
      <c r="X69" s="710"/>
      <c r="Y69" s="710"/>
      <c r="Z69" s="710"/>
      <c r="AA69" s="710"/>
      <c r="AB69" s="710"/>
      <c r="AC69" s="710"/>
      <c r="AD69" s="710"/>
      <c r="AE69" s="711"/>
      <c r="AF69" s="712"/>
      <c r="AG69" s="713"/>
      <c r="AH69" s="713"/>
      <c r="AI69" s="714"/>
      <c r="AJ69" s="26"/>
      <c r="AK69" s="26"/>
      <c r="AL69" s="709" t="s">
        <v>453</v>
      </c>
      <c r="AM69" s="710"/>
      <c r="AN69" s="710"/>
      <c r="AO69" s="710"/>
      <c r="AP69" s="710"/>
      <c r="AQ69" s="710"/>
      <c r="AR69" s="710"/>
      <c r="AS69" s="710"/>
      <c r="AT69" s="710"/>
      <c r="AU69" s="710"/>
      <c r="AV69" s="710"/>
      <c r="AW69" s="711"/>
      <c r="AX69" s="712"/>
      <c r="AY69" s="713"/>
      <c r="AZ69" s="713"/>
      <c r="BA69" s="714"/>
      <c r="BB69" s="26"/>
      <c r="BC69" s="26"/>
      <c r="BD69" s="26"/>
      <c r="BE69" s="26"/>
      <c r="BF69" s="26"/>
      <c r="BG69" s="26"/>
      <c r="BH69" s="26"/>
      <c r="BI69" s="26"/>
      <c r="BJ69" s="26"/>
      <c r="BK69" s="26"/>
      <c r="BL69" s="26"/>
      <c r="BM69" s="26"/>
      <c r="BN69" s="26"/>
      <c r="BO69" s="26"/>
      <c r="BP69" s="26"/>
      <c r="BQ69" s="26"/>
      <c r="BR69" s="26"/>
      <c r="BS69" s="26"/>
    </row>
    <row r="70" spans="1:71">
      <c r="A70" s="26"/>
      <c r="B70" s="709" t="s">
        <v>454</v>
      </c>
      <c r="C70" s="710"/>
      <c r="D70" s="710"/>
      <c r="E70" s="710"/>
      <c r="F70" s="710"/>
      <c r="G70" s="710"/>
      <c r="H70" s="710"/>
      <c r="I70" s="710"/>
      <c r="J70" s="710"/>
      <c r="K70" s="710"/>
      <c r="L70" s="710"/>
      <c r="M70" s="711"/>
      <c r="N70" s="712"/>
      <c r="O70" s="713"/>
      <c r="P70" s="713"/>
      <c r="Q70" s="714"/>
      <c r="R70" s="26"/>
      <c r="S70" s="26"/>
      <c r="T70" s="709" t="s">
        <v>153</v>
      </c>
      <c r="U70" s="710"/>
      <c r="V70" s="710"/>
      <c r="W70" s="710"/>
      <c r="X70" s="710"/>
      <c r="Y70" s="710"/>
      <c r="Z70" s="710"/>
      <c r="AA70" s="710"/>
      <c r="AB70" s="710"/>
      <c r="AC70" s="710"/>
      <c r="AD70" s="710"/>
      <c r="AE70" s="711"/>
      <c r="AF70" s="712"/>
      <c r="AG70" s="713"/>
      <c r="AH70" s="713"/>
      <c r="AI70" s="714"/>
      <c r="AJ70" s="26"/>
      <c r="AK70" s="26"/>
      <c r="AL70" s="709" t="s">
        <v>455</v>
      </c>
      <c r="AM70" s="710"/>
      <c r="AN70" s="710"/>
      <c r="AO70" s="710"/>
      <c r="AP70" s="710"/>
      <c r="AQ70" s="710"/>
      <c r="AR70" s="710"/>
      <c r="AS70" s="710"/>
      <c r="AT70" s="710"/>
      <c r="AU70" s="710"/>
      <c r="AV70" s="710"/>
      <c r="AW70" s="711"/>
      <c r="AX70" s="712"/>
      <c r="AY70" s="713"/>
      <c r="AZ70" s="713"/>
      <c r="BA70" s="714"/>
      <c r="BB70" s="26"/>
      <c r="BC70" s="26"/>
      <c r="BD70" s="26"/>
      <c r="BE70" s="26"/>
      <c r="BF70" s="26"/>
      <c r="BG70" s="26"/>
      <c r="BH70" s="26"/>
      <c r="BI70" s="26"/>
      <c r="BJ70" s="26"/>
      <c r="BK70" s="26"/>
      <c r="BL70" s="26"/>
      <c r="BM70" s="26"/>
      <c r="BN70" s="26"/>
      <c r="BO70" s="26"/>
      <c r="BP70" s="26"/>
      <c r="BQ70" s="26"/>
      <c r="BR70" s="26"/>
      <c r="BS70" s="26"/>
    </row>
    <row r="71" spans="1:71">
      <c r="A71" s="26"/>
      <c r="B71" s="709" t="s">
        <v>94</v>
      </c>
      <c r="C71" s="710"/>
      <c r="D71" s="710"/>
      <c r="E71" s="710"/>
      <c r="F71" s="710"/>
      <c r="G71" s="710"/>
      <c r="H71" s="710"/>
      <c r="I71" s="710"/>
      <c r="J71" s="710"/>
      <c r="K71" s="710"/>
      <c r="L71" s="710"/>
      <c r="M71" s="711"/>
      <c r="N71" s="712"/>
      <c r="O71" s="713"/>
      <c r="P71" s="713"/>
      <c r="Q71" s="714"/>
      <c r="R71" s="26"/>
      <c r="S71" s="26"/>
      <c r="T71" s="709" t="s">
        <v>154</v>
      </c>
      <c r="U71" s="710"/>
      <c r="V71" s="710"/>
      <c r="W71" s="710"/>
      <c r="X71" s="710"/>
      <c r="Y71" s="710"/>
      <c r="Z71" s="710"/>
      <c r="AA71" s="710"/>
      <c r="AB71" s="710"/>
      <c r="AC71" s="710"/>
      <c r="AD71" s="710"/>
      <c r="AE71" s="711"/>
      <c r="AF71" s="712"/>
      <c r="AG71" s="713"/>
      <c r="AH71" s="713"/>
      <c r="AI71" s="714"/>
      <c r="AJ71" s="26"/>
      <c r="AK71" s="26"/>
      <c r="AL71" s="709" t="s">
        <v>456</v>
      </c>
      <c r="AM71" s="710"/>
      <c r="AN71" s="710"/>
      <c r="AO71" s="710"/>
      <c r="AP71" s="710"/>
      <c r="AQ71" s="710"/>
      <c r="AR71" s="710"/>
      <c r="AS71" s="710"/>
      <c r="AT71" s="710"/>
      <c r="AU71" s="710"/>
      <c r="AV71" s="710"/>
      <c r="AW71" s="711"/>
      <c r="AX71" s="712"/>
      <c r="AY71" s="713"/>
      <c r="AZ71" s="713"/>
      <c r="BA71" s="714"/>
      <c r="BB71" s="26"/>
      <c r="BC71" s="26"/>
      <c r="BD71" s="26"/>
      <c r="BE71" s="26"/>
      <c r="BF71" s="26"/>
      <c r="BG71" s="26"/>
      <c r="BH71" s="26"/>
      <c r="BI71" s="26"/>
      <c r="BJ71" s="26"/>
      <c r="BK71" s="26"/>
      <c r="BL71" s="26"/>
      <c r="BM71" s="26"/>
      <c r="BN71" s="26"/>
      <c r="BO71" s="26"/>
      <c r="BP71" s="26"/>
      <c r="BQ71" s="26"/>
      <c r="BR71" s="26"/>
      <c r="BS71" s="26"/>
    </row>
    <row r="72" spans="1:71">
      <c r="A72" s="26"/>
      <c r="B72" s="709" t="s">
        <v>95</v>
      </c>
      <c r="C72" s="710"/>
      <c r="D72" s="710"/>
      <c r="E72" s="710"/>
      <c r="F72" s="710"/>
      <c r="G72" s="710"/>
      <c r="H72" s="710"/>
      <c r="I72" s="710"/>
      <c r="J72" s="710"/>
      <c r="K72" s="710"/>
      <c r="L72" s="710"/>
      <c r="M72" s="711"/>
      <c r="N72" s="712"/>
      <c r="O72" s="713"/>
      <c r="P72" s="713"/>
      <c r="Q72" s="714"/>
      <c r="R72" s="26"/>
      <c r="S72" s="26"/>
      <c r="T72" s="709" t="s">
        <v>155</v>
      </c>
      <c r="U72" s="710"/>
      <c r="V72" s="710"/>
      <c r="W72" s="710"/>
      <c r="X72" s="710"/>
      <c r="Y72" s="710"/>
      <c r="Z72" s="710"/>
      <c r="AA72" s="710"/>
      <c r="AB72" s="710"/>
      <c r="AC72" s="710"/>
      <c r="AD72" s="710"/>
      <c r="AE72" s="711"/>
      <c r="AF72" s="712"/>
      <c r="AG72" s="713"/>
      <c r="AH72" s="713"/>
      <c r="AI72" s="714"/>
      <c r="AJ72" s="26"/>
      <c r="AK72" s="26"/>
      <c r="AL72" s="709" t="s">
        <v>457</v>
      </c>
      <c r="AM72" s="710"/>
      <c r="AN72" s="710"/>
      <c r="AO72" s="710"/>
      <c r="AP72" s="710"/>
      <c r="AQ72" s="710"/>
      <c r="AR72" s="710"/>
      <c r="AS72" s="710"/>
      <c r="AT72" s="710"/>
      <c r="AU72" s="710"/>
      <c r="AV72" s="710"/>
      <c r="AW72" s="711"/>
      <c r="AX72" s="712"/>
      <c r="AY72" s="713"/>
      <c r="AZ72" s="713"/>
      <c r="BA72" s="714"/>
      <c r="BB72" s="26"/>
      <c r="BC72" s="26"/>
      <c r="BD72" s="26"/>
      <c r="BE72" s="26"/>
      <c r="BF72" s="26"/>
      <c r="BG72" s="26"/>
      <c r="BH72" s="26"/>
      <c r="BI72" s="26"/>
      <c r="BJ72" s="26"/>
      <c r="BK72" s="26"/>
      <c r="BL72" s="26"/>
      <c r="BM72" s="26"/>
      <c r="BN72" s="26"/>
      <c r="BO72" s="26"/>
      <c r="BP72" s="26"/>
      <c r="BQ72" s="26"/>
      <c r="BR72" s="26"/>
      <c r="BS72" s="26"/>
    </row>
    <row r="73" spans="1:71">
      <c r="A73" s="26"/>
      <c r="B73" s="709" t="s">
        <v>96</v>
      </c>
      <c r="C73" s="710"/>
      <c r="D73" s="710"/>
      <c r="E73" s="710"/>
      <c r="F73" s="710"/>
      <c r="G73" s="710"/>
      <c r="H73" s="710"/>
      <c r="I73" s="710"/>
      <c r="J73" s="710"/>
      <c r="K73" s="710"/>
      <c r="L73" s="710"/>
      <c r="M73" s="711"/>
      <c r="N73" s="712"/>
      <c r="O73" s="713"/>
      <c r="P73" s="713"/>
      <c r="Q73" s="714"/>
      <c r="R73" s="26"/>
      <c r="S73" s="26"/>
      <c r="T73" s="26"/>
      <c r="U73" s="26"/>
      <c r="V73" s="26"/>
      <c r="W73" s="26"/>
      <c r="X73" s="26"/>
      <c r="Y73" s="26"/>
      <c r="Z73" s="26"/>
      <c r="AA73" s="26"/>
      <c r="AB73" s="26"/>
      <c r="AC73" s="26"/>
      <c r="AD73" s="26"/>
      <c r="AE73" s="26"/>
      <c r="AF73" s="26"/>
      <c r="AG73" s="26"/>
      <c r="AH73" s="26"/>
      <c r="AI73" s="26"/>
      <c r="AJ73" s="26"/>
      <c r="AK73" s="26"/>
      <c r="AL73" s="709" t="s">
        <v>458</v>
      </c>
      <c r="AM73" s="710"/>
      <c r="AN73" s="710"/>
      <c r="AO73" s="710"/>
      <c r="AP73" s="710"/>
      <c r="AQ73" s="710"/>
      <c r="AR73" s="710"/>
      <c r="AS73" s="710"/>
      <c r="AT73" s="710"/>
      <c r="AU73" s="710"/>
      <c r="AV73" s="710"/>
      <c r="AW73" s="711"/>
      <c r="AX73" s="712"/>
      <c r="AY73" s="713"/>
      <c r="AZ73" s="713"/>
      <c r="BA73" s="714"/>
      <c r="BB73" s="26"/>
      <c r="BC73" s="26"/>
      <c r="BD73" s="26"/>
      <c r="BE73" s="26"/>
      <c r="BF73" s="26"/>
      <c r="BG73" s="26"/>
      <c r="BH73" s="26"/>
      <c r="BI73" s="26"/>
      <c r="BJ73" s="26"/>
      <c r="BK73" s="26"/>
      <c r="BL73" s="26"/>
      <c r="BM73" s="26"/>
      <c r="BN73" s="26"/>
      <c r="BO73" s="26"/>
      <c r="BP73" s="26"/>
      <c r="BQ73" s="26"/>
      <c r="BR73" s="26"/>
      <c r="BS73" s="26"/>
    </row>
    <row r="74" spans="1:71">
      <c r="A74" s="26"/>
      <c r="B74" s="709" t="s">
        <v>97</v>
      </c>
      <c r="C74" s="710"/>
      <c r="D74" s="710"/>
      <c r="E74" s="710"/>
      <c r="F74" s="710"/>
      <c r="G74" s="710"/>
      <c r="H74" s="710"/>
      <c r="I74" s="710"/>
      <c r="J74" s="710"/>
      <c r="K74" s="710"/>
      <c r="L74" s="710"/>
      <c r="M74" s="711"/>
      <c r="N74" s="712"/>
      <c r="O74" s="713"/>
      <c r="P74" s="713"/>
      <c r="Q74" s="714"/>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row>
    <row r="75" spans="1:71">
      <c r="B75" s="709" t="s">
        <v>98</v>
      </c>
      <c r="C75" s="710"/>
      <c r="D75" s="710"/>
      <c r="E75" s="710"/>
      <c r="F75" s="710"/>
      <c r="G75" s="710"/>
      <c r="H75" s="710"/>
      <c r="I75" s="710"/>
      <c r="J75" s="710"/>
      <c r="K75" s="710"/>
      <c r="L75" s="710"/>
      <c r="M75" s="711"/>
      <c r="N75" s="712"/>
      <c r="O75" s="713"/>
      <c r="P75" s="713"/>
      <c r="Q75" s="714"/>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row>
    <row r="76" spans="1:71">
      <c r="A76" s="26"/>
      <c r="B76" s="709" t="s">
        <v>99</v>
      </c>
      <c r="C76" s="710"/>
      <c r="D76" s="710"/>
      <c r="E76" s="710"/>
      <c r="F76" s="710"/>
      <c r="G76" s="710"/>
      <c r="H76" s="710"/>
      <c r="I76" s="710"/>
      <c r="J76" s="710"/>
      <c r="K76" s="710"/>
      <c r="L76" s="710"/>
      <c r="M76" s="711"/>
      <c r="N76" s="712"/>
      <c r="O76" s="713"/>
      <c r="P76" s="713"/>
      <c r="Q76" s="714"/>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row>
    <row r="77" spans="1:7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row>
    <row r="78" spans="1:71">
      <c r="AL78" s="26"/>
      <c r="AM78" s="26"/>
      <c r="AN78" s="26"/>
      <c r="AO78" s="26"/>
      <c r="AP78" s="26"/>
      <c r="AQ78" s="26"/>
      <c r="AR78" s="26"/>
      <c r="AS78" s="26"/>
      <c r="AT78" s="26"/>
      <c r="AU78" s="26"/>
      <c r="AV78" s="26"/>
      <c r="AW78" s="26"/>
      <c r="AX78" s="26"/>
      <c r="AY78" s="26"/>
      <c r="AZ78" s="26"/>
      <c r="BA78" s="26"/>
      <c r="BB78" s="26"/>
      <c r="BC78" s="26"/>
    </row>
  </sheetData>
  <sheetProtection algorithmName="SHA-512" hashValue="KAs5t7TTeAcxCu0W13x3EpO8ezH+qlH8zKGz8fvB/EXo4tIHu0HkymehUVa23hHMzy2G8orv96YKLSekdVSG/w==" saltValue="xwWGKBvQSXX3Z87RZreA2A==" spinCount="100000" sheet="1" selectLockedCells="1"/>
  <mergeCells count="456">
    <mergeCell ref="B2:BA5"/>
    <mergeCell ref="B6:BA8"/>
    <mergeCell ref="B13:M13"/>
    <mergeCell ref="N13:Q13"/>
    <mergeCell ref="T13:AE13"/>
    <mergeCell ref="AF13:AI13"/>
    <mergeCell ref="AL13:AW13"/>
    <mergeCell ref="AX13:BA13"/>
    <mergeCell ref="BC13:BN13"/>
    <mergeCell ref="H9:BR9"/>
    <mergeCell ref="BO13:BR13"/>
    <mergeCell ref="B9:G9"/>
    <mergeCell ref="B14:M14"/>
    <mergeCell ref="N14:Q14"/>
    <mergeCell ref="T14:AE14"/>
    <mergeCell ref="AF14:AI14"/>
    <mergeCell ref="AL14:AW14"/>
    <mergeCell ref="AX14:BA14"/>
    <mergeCell ref="BC14:BN14"/>
    <mergeCell ref="BO14:BR14"/>
    <mergeCell ref="BC15:BN15"/>
    <mergeCell ref="BO15:BR15"/>
    <mergeCell ref="B16:M16"/>
    <mergeCell ref="N16:Q16"/>
    <mergeCell ref="T16:AE16"/>
    <mergeCell ref="AF16:AI16"/>
    <mergeCell ref="AL16:AW16"/>
    <mergeCell ref="AX16:BA16"/>
    <mergeCell ref="BC16:BN16"/>
    <mergeCell ref="BO16:BR16"/>
    <mergeCell ref="B15:M15"/>
    <mergeCell ref="N15:Q15"/>
    <mergeCell ref="T15:AE15"/>
    <mergeCell ref="AF15:AI15"/>
    <mergeCell ref="AL15:AW15"/>
    <mergeCell ref="AX15:BA15"/>
    <mergeCell ref="BC17:BN17"/>
    <mergeCell ref="BO17:BR17"/>
    <mergeCell ref="B18:M18"/>
    <mergeCell ref="N18:Q18"/>
    <mergeCell ref="T18:AE18"/>
    <mergeCell ref="AF18:AI18"/>
    <mergeCell ref="AL18:AW18"/>
    <mergeCell ref="AX18:BA18"/>
    <mergeCell ref="BC18:BN18"/>
    <mergeCell ref="BO18:BR18"/>
    <mergeCell ref="B17:M17"/>
    <mergeCell ref="N17:Q17"/>
    <mergeCell ref="T17:AE17"/>
    <mergeCell ref="AF17:AI17"/>
    <mergeCell ref="AL17:AW17"/>
    <mergeCell ref="AX17:BA17"/>
    <mergeCell ref="BC19:BN19"/>
    <mergeCell ref="BO19:BR19"/>
    <mergeCell ref="B20:M20"/>
    <mergeCell ref="N20:Q20"/>
    <mergeCell ref="T20:AE20"/>
    <mergeCell ref="AF20:AI20"/>
    <mergeCell ref="AL20:AW20"/>
    <mergeCell ref="AX20:BA20"/>
    <mergeCell ref="BC20:BN20"/>
    <mergeCell ref="BO20:BR20"/>
    <mergeCell ref="B19:M19"/>
    <mergeCell ref="N19:Q19"/>
    <mergeCell ref="T19:AE19"/>
    <mergeCell ref="AF19:AI19"/>
    <mergeCell ref="AL19:AW19"/>
    <mergeCell ref="AX19:BA19"/>
    <mergeCell ref="BC21:BN21"/>
    <mergeCell ref="BO21:BR21"/>
    <mergeCell ref="B22:M22"/>
    <mergeCell ref="N22:Q22"/>
    <mergeCell ref="T22:AE22"/>
    <mergeCell ref="AF22:AI22"/>
    <mergeCell ref="AL22:AW22"/>
    <mergeCell ref="AX22:BA22"/>
    <mergeCell ref="BC22:BN22"/>
    <mergeCell ref="BO22:BR22"/>
    <mergeCell ref="B21:M21"/>
    <mergeCell ref="N21:Q21"/>
    <mergeCell ref="T21:AE21"/>
    <mergeCell ref="AF21:AI21"/>
    <mergeCell ref="AL21:AW21"/>
    <mergeCell ref="AX21:BA21"/>
    <mergeCell ref="BC23:BN23"/>
    <mergeCell ref="BO23:BR23"/>
    <mergeCell ref="B24:M24"/>
    <mergeCell ref="N24:Q24"/>
    <mergeCell ref="T24:AE24"/>
    <mergeCell ref="AF24:AI24"/>
    <mergeCell ref="AL24:AW24"/>
    <mergeCell ref="AX24:BA24"/>
    <mergeCell ref="BC24:BN24"/>
    <mergeCell ref="BO24:BR24"/>
    <mergeCell ref="B23:M23"/>
    <mergeCell ref="N23:Q23"/>
    <mergeCell ref="T23:AE23"/>
    <mergeCell ref="AF23:AI23"/>
    <mergeCell ref="AL23:AW23"/>
    <mergeCell ref="AX23:BA23"/>
    <mergeCell ref="BC25:BN25"/>
    <mergeCell ref="BO25:BR25"/>
    <mergeCell ref="B26:M26"/>
    <mergeCell ref="N26:Q26"/>
    <mergeCell ref="T26:AE26"/>
    <mergeCell ref="AF26:AI26"/>
    <mergeCell ref="AL26:AW26"/>
    <mergeCell ref="AX26:BA26"/>
    <mergeCell ref="BC26:BN26"/>
    <mergeCell ref="BO26:BR26"/>
    <mergeCell ref="B25:M25"/>
    <mergeCell ref="N25:Q25"/>
    <mergeCell ref="T25:AE25"/>
    <mergeCell ref="AF25:AI25"/>
    <mergeCell ref="AL25:AW25"/>
    <mergeCell ref="AX25:BA25"/>
    <mergeCell ref="BC27:BN27"/>
    <mergeCell ref="BO27:BR27"/>
    <mergeCell ref="B28:M28"/>
    <mergeCell ref="N28:Q28"/>
    <mergeCell ref="T28:AE28"/>
    <mergeCell ref="AF28:AI28"/>
    <mergeCell ref="AL28:AW28"/>
    <mergeCell ref="AX28:BA28"/>
    <mergeCell ref="BC28:BN28"/>
    <mergeCell ref="BO28:BR28"/>
    <mergeCell ref="B27:M27"/>
    <mergeCell ref="N27:Q27"/>
    <mergeCell ref="T27:AE27"/>
    <mergeCell ref="AF27:AI27"/>
    <mergeCell ref="AL27:AW27"/>
    <mergeCell ref="AX27:BA27"/>
    <mergeCell ref="BC29:BN29"/>
    <mergeCell ref="BO29:BR29"/>
    <mergeCell ref="B30:M30"/>
    <mergeCell ref="N30:Q30"/>
    <mergeCell ref="T30:AE30"/>
    <mergeCell ref="AF30:AI30"/>
    <mergeCell ref="AL30:AW30"/>
    <mergeCell ref="AX30:BA30"/>
    <mergeCell ref="BC30:BN30"/>
    <mergeCell ref="BO30:BR30"/>
    <mergeCell ref="B29:M29"/>
    <mergeCell ref="N29:Q29"/>
    <mergeCell ref="T29:AE29"/>
    <mergeCell ref="AF29:AI29"/>
    <mergeCell ref="AL29:AW29"/>
    <mergeCell ref="AX29:BA29"/>
    <mergeCell ref="BC31:BN31"/>
    <mergeCell ref="BO31:BR31"/>
    <mergeCell ref="B32:M32"/>
    <mergeCell ref="N32:Q32"/>
    <mergeCell ref="T32:AE32"/>
    <mergeCell ref="AF32:AI32"/>
    <mergeCell ref="AL32:AW32"/>
    <mergeCell ref="AX32:BA32"/>
    <mergeCell ref="BC32:BN32"/>
    <mergeCell ref="BO32:BR32"/>
    <mergeCell ref="B31:M31"/>
    <mergeCell ref="N31:Q31"/>
    <mergeCell ref="T31:AE31"/>
    <mergeCell ref="AF31:AI31"/>
    <mergeCell ref="AL31:AW31"/>
    <mergeCell ref="AX31:BA31"/>
    <mergeCell ref="BC33:BN33"/>
    <mergeCell ref="BO33:BR33"/>
    <mergeCell ref="B34:M34"/>
    <mergeCell ref="N34:Q34"/>
    <mergeCell ref="T34:AE34"/>
    <mergeCell ref="AF34:AI34"/>
    <mergeCell ref="AL34:AW34"/>
    <mergeCell ref="AX34:BA34"/>
    <mergeCell ref="BC34:BN34"/>
    <mergeCell ref="BO34:BR34"/>
    <mergeCell ref="B33:M33"/>
    <mergeCell ref="N33:Q33"/>
    <mergeCell ref="T33:AE33"/>
    <mergeCell ref="AF33:AI33"/>
    <mergeCell ref="AL33:AW33"/>
    <mergeCell ref="AX33:BA33"/>
    <mergeCell ref="BC35:BN35"/>
    <mergeCell ref="BO35:BR35"/>
    <mergeCell ref="B36:M36"/>
    <mergeCell ref="N36:Q36"/>
    <mergeCell ref="T36:AE36"/>
    <mergeCell ref="AF36:AI36"/>
    <mergeCell ref="AL36:AW36"/>
    <mergeCell ref="AX36:BA36"/>
    <mergeCell ref="BC36:BN36"/>
    <mergeCell ref="BO36:BR36"/>
    <mergeCell ref="B35:M35"/>
    <mergeCell ref="N35:Q35"/>
    <mergeCell ref="T35:AE35"/>
    <mergeCell ref="AF35:AI35"/>
    <mergeCell ref="AL35:AW35"/>
    <mergeCell ref="AX35:BA35"/>
    <mergeCell ref="BC37:BN37"/>
    <mergeCell ref="BO37:BR37"/>
    <mergeCell ref="B38:M38"/>
    <mergeCell ref="N38:Q38"/>
    <mergeCell ref="T38:AE38"/>
    <mergeCell ref="AF38:AI38"/>
    <mergeCell ref="AL38:AW38"/>
    <mergeCell ref="AX38:BA38"/>
    <mergeCell ref="BC38:BN38"/>
    <mergeCell ref="BO38:BR38"/>
    <mergeCell ref="B37:M37"/>
    <mergeCell ref="N37:Q37"/>
    <mergeCell ref="T37:AE37"/>
    <mergeCell ref="AF37:AI37"/>
    <mergeCell ref="AL37:AW37"/>
    <mergeCell ref="AX37:BA37"/>
    <mergeCell ref="BC39:BN39"/>
    <mergeCell ref="BO39:BR39"/>
    <mergeCell ref="B40:M40"/>
    <mergeCell ref="N40:Q40"/>
    <mergeCell ref="T40:AE40"/>
    <mergeCell ref="AF40:AI40"/>
    <mergeCell ref="AL40:AW40"/>
    <mergeCell ref="AX40:BA40"/>
    <mergeCell ref="BC40:BN40"/>
    <mergeCell ref="BO40:BR40"/>
    <mergeCell ref="B39:M39"/>
    <mergeCell ref="N39:Q39"/>
    <mergeCell ref="T39:AE39"/>
    <mergeCell ref="AF39:AI39"/>
    <mergeCell ref="AL39:AW39"/>
    <mergeCell ref="AX39:BA39"/>
    <mergeCell ref="BC41:BN41"/>
    <mergeCell ref="BO41:BR41"/>
    <mergeCell ref="B42:M42"/>
    <mergeCell ref="N42:Q42"/>
    <mergeCell ref="T42:AE42"/>
    <mergeCell ref="AF42:AI42"/>
    <mergeCell ref="AL42:AW42"/>
    <mergeCell ref="AX42:BA42"/>
    <mergeCell ref="BC42:BN42"/>
    <mergeCell ref="BO42:BR42"/>
    <mergeCell ref="B41:M41"/>
    <mergeCell ref="N41:Q41"/>
    <mergeCell ref="T41:AE41"/>
    <mergeCell ref="AF41:AI41"/>
    <mergeCell ref="AL41:AW41"/>
    <mergeCell ref="AX41:BA41"/>
    <mergeCell ref="BC43:BN43"/>
    <mergeCell ref="BO43:BR43"/>
    <mergeCell ref="B44:M44"/>
    <mergeCell ref="N44:Q44"/>
    <mergeCell ref="T44:AE44"/>
    <mergeCell ref="AF44:AI44"/>
    <mergeCell ref="AL44:AW44"/>
    <mergeCell ref="AX44:BA44"/>
    <mergeCell ref="BC44:BN44"/>
    <mergeCell ref="BO44:BR44"/>
    <mergeCell ref="B43:M43"/>
    <mergeCell ref="N43:Q43"/>
    <mergeCell ref="T43:AE43"/>
    <mergeCell ref="AF43:AI43"/>
    <mergeCell ref="AL43:AW43"/>
    <mergeCell ref="AX43:BA43"/>
    <mergeCell ref="BC45:BN45"/>
    <mergeCell ref="BO45:BR45"/>
    <mergeCell ref="B46:M46"/>
    <mergeCell ref="N46:Q46"/>
    <mergeCell ref="T46:AE46"/>
    <mergeCell ref="AF46:AI46"/>
    <mergeCell ref="AL46:AW46"/>
    <mergeCell ref="AX46:BA46"/>
    <mergeCell ref="BC46:BN46"/>
    <mergeCell ref="BO46:BR46"/>
    <mergeCell ref="B45:M45"/>
    <mergeCell ref="N45:Q45"/>
    <mergeCell ref="T45:AE45"/>
    <mergeCell ref="AF45:AI45"/>
    <mergeCell ref="AL45:AW45"/>
    <mergeCell ref="AX45:BA45"/>
    <mergeCell ref="BC47:BN47"/>
    <mergeCell ref="BO47:BR47"/>
    <mergeCell ref="B48:M48"/>
    <mergeCell ref="N48:Q48"/>
    <mergeCell ref="T48:AE48"/>
    <mergeCell ref="AF48:AI48"/>
    <mergeCell ref="AL48:AW48"/>
    <mergeCell ref="AX48:BA48"/>
    <mergeCell ref="BC48:BN48"/>
    <mergeCell ref="BO48:BR48"/>
    <mergeCell ref="B47:M47"/>
    <mergeCell ref="N47:Q47"/>
    <mergeCell ref="T47:AE47"/>
    <mergeCell ref="AF47:AI47"/>
    <mergeCell ref="AL47:AW47"/>
    <mergeCell ref="AX47:BA47"/>
    <mergeCell ref="BC49:BN49"/>
    <mergeCell ref="BO49:BR49"/>
    <mergeCell ref="B50:M50"/>
    <mergeCell ref="N50:Q50"/>
    <mergeCell ref="T50:AE50"/>
    <mergeCell ref="AF50:AI50"/>
    <mergeCell ref="AL50:AW50"/>
    <mergeCell ref="AX50:BA50"/>
    <mergeCell ref="BC50:BN50"/>
    <mergeCell ref="BO50:BR50"/>
    <mergeCell ref="B49:M49"/>
    <mergeCell ref="N49:Q49"/>
    <mergeCell ref="T49:AE49"/>
    <mergeCell ref="AF49:AI49"/>
    <mergeCell ref="AL49:AW49"/>
    <mergeCell ref="AX49:BA49"/>
    <mergeCell ref="BC51:BN51"/>
    <mergeCell ref="BO51:BR51"/>
    <mergeCell ref="B52:M52"/>
    <mergeCell ref="N52:Q52"/>
    <mergeCell ref="T52:AE52"/>
    <mergeCell ref="AF52:AI52"/>
    <mergeCell ref="AL52:AW52"/>
    <mergeCell ref="AX52:BA52"/>
    <mergeCell ref="BC52:BN52"/>
    <mergeCell ref="BO52:BR52"/>
    <mergeCell ref="B51:M51"/>
    <mergeCell ref="N51:Q51"/>
    <mergeCell ref="T51:AE51"/>
    <mergeCell ref="AF51:AI51"/>
    <mergeCell ref="AL51:AW51"/>
    <mergeCell ref="AX51:BA51"/>
    <mergeCell ref="BC53:BN53"/>
    <mergeCell ref="BO53:BR53"/>
    <mergeCell ref="B54:M54"/>
    <mergeCell ref="N54:Q54"/>
    <mergeCell ref="T54:AE54"/>
    <mergeCell ref="AF54:AI54"/>
    <mergeCell ref="AL54:AW54"/>
    <mergeCell ref="AX54:BA54"/>
    <mergeCell ref="B53:M53"/>
    <mergeCell ref="N53:Q53"/>
    <mergeCell ref="T53:AE53"/>
    <mergeCell ref="AF53:AI53"/>
    <mergeCell ref="AL53:AW53"/>
    <mergeCell ref="AX53:BA53"/>
    <mergeCell ref="B56:M56"/>
    <mergeCell ref="N56:Q56"/>
    <mergeCell ref="T56:AE56"/>
    <mergeCell ref="AF56:AI56"/>
    <mergeCell ref="AL56:AW56"/>
    <mergeCell ref="AX56:BA56"/>
    <mergeCell ref="B55:M55"/>
    <mergeCell ref="N55:Q55"/>
    <mergeCell ref="T55:AE55"/>
    <mergeCell ref="AF55:AI55"/>
    <mergeCell ref="AL55:AW55"/>
    <mergeCell ref="AX55:BA55"/>
    <mergeCell ref="B58:M58"/>
    <mergeCell ref="N58:Q58"/>
    <mergeCell ref="T58:AE58"/>
    <mergeCell ref="AF58:AI58"/>
    <mergeCell ref="AL58:AW58"/>
    <mergeCell ref="AX58:BA58"/>
    <mergeCell ref="B57:M57"/>
    <mergeCell ref="N57:Q57"/>
    <mergeCell ref="T57:AE57"/>
    <mergeCell ref="AF57:AI57"/>
    <mergeCell ref="AL57:AW57"/>
    <mergeCell ref="AX57:BA57"/>
    <mergeCell ref="B60:M60"/>
    <mergeCell ref="N60:Q60"/>
    <mergeCell ref="T60:AE60"/>
    <mergeCell ref="AF60:AI60"/>
    <mergeCell ref="AL60:AW60"/>
    <mergeCell ref="AX60:BA60"/>
    <mergeCell ref="B59:M59"/>
    <mergeCell ref="N59:Q59"/>
    <mergeCell ref="T59:AE59"/>
    <mergeCell ref="AF59:AI59"/>
    <mergeCell ref="AL59:AW59"/>
    <mergeCell ref="AX59:BA59"/>
    <mergeCell ref="B62:M62"/>
    <mergeCell ref="N62:Q62"/>
    <mergeCell ref="T62:AE62"/>
    <mergeCell ref="AF62:AI62"/>
    <mergeCell ref="AL62:AW62"/>
    <mergeCell ref="AX62:BA62"/>
    <mergeCell ref="B61:M61"/>
    <mergeCell ref="N61:Q61"/>
    <mergeCell ref="T61:AE61"/>
    <mergeCell ref="AF61:AI61"/>
    <mergeCell ref="AL61:AW61"/>
    <mergeCell ref="AX61:BA61"/>
    <mergeCell ref="B64:M64"/>
    <mergeCell ref="N64:Q64"/>
    <mergeCell ref="T64:AE64"/>
    <mergeCell ref="AF64:AI64"/>
    <mergeCell ref="AL64:AW64"/>
    <mergeCell ref="AX64:BA64"/>
    <mergeCell ref="B63:M63"/>
    <mergeCell ref="N63:Q63"/>
    <mergeCell ref="T63:AE63"/>
    <mergeCell ref="AF63:AI63"/>
    <mergeCell ref="AL63:AW63"/>
    <mergeCell ref="AX63:BA63"/>
    <mergeCell ref="B66:M66"/>
    <mergeCell ref="N66:Q66"/>
    <mergeCell ref="T66:AE66"/>
    <mergeCell ref="AF66:AI66"/>
    <mergeCell ref="AL66:AW66"/>
    <mergeCell ref="AX66:BA66"/>
    <mergeCell ref="B65:M65"/>
    <mergeCell ref="N65:Q65"/>
    <mergeCell ref="T65:AE65"/>
    <mergeCell ref="AF65:AI65"/>
    <mergeCell ref="AL65:AW65"/>
    <mergeCell ref="AX65:BA65"/>
    <mergeCell ref="B68:M68"/>
    <mergeCell ref="N68:Q68"/>
    <mergeCell ref="T68:AE68"/>
    <mergeCell ref="AF68:AI68"/>
    <mergeCell ref="AL68:AW68"/>
    <mergeCell ref="AX68:BA68"/>
    <mergeCell ref="B67:M67"/>
    <mergeCell ref="N67:Q67"/>
    <mergeCell ref="T67:AE67"/>
    <mergeCell ref="AF67:AI67"/>
    <mergeCell ref="AL67:AW67"/>
    <mergeCell ref="AX67:BA67"/>
    <mergeCell ref="B70:M70"/>
    <mergeCell ref="N70:Q70"/>
    <mergeCell ref="T70:AE70"/>
    <mergeCell ref="AF70:AI70"/>
    <mergeCell ref="AL70:AW70"/>
    <mergeCell ref="AX70:BA70"/>
    <mergeCell ref="B69:M69"/>
    <mergeCell ref="N69:Q69"/>
    <mergeCell ref="T69:AE69"/>
    <mergeCell ref="AF69:AI69"/>
    <mergeCell ref="AL69:AW69"/>
    <mergeCell ref="AX69:BA69"/>
    <mergeCell ref="B72:M72"/>
    <mergeCell ref="N72:Q72"/>
    <mergeCell ref="T72:AE72"/>
    <mergeCell ref="AF72:AI72"/>
    <mergeCell ref="AL72:AW72"/>
    <mergeCell ref="AX72:BA72"/>
    <mergeCell ref="B71:M71"/>
    <mergeCell ref="N71:Q71"/>
    <mergeCell ref="T71:AE71"/>
    <mergeCell ref="AF71:AI71"/>
    <mergeCell ref="AL71:AW71"/>
    <mergeCell ref="AX71:BA71"/>
    <mergeCell ref="B75:M75"/>
    <mergeCell ref="N75:Q75"/>
    <mergeCell ref="B76:M76"/>
    <mergeCell ref="N76:Q76"/>
    <mergeCell ref="B73:M73"/>
    <mergeCell ref="N73:Q73"/>
    <mergeCell ref="AL73:AW73"/>
    <mergeCell ref="AX73:BA73"/>
    <mergeCell ref="B74:M74"/>
    <mergeCell ref="N74:Q74"/>
  </mergeCells>
  <phoneticPr fontId="3"/>
  <conditionalFormatting sqref="B9:G9">
    <cfRule type="expression" priority="1">
      <formula>"or('別紙⑤-1'!$AH$23=""""■,'別紙⑤-1'!$AH$26=""""■,'別紙⑤-1'!$AH$29=""""■)"</formula>
    </cfRule>
  </conditionalFormatting>
  <dataValidations count="1">
    <dataValidation allowBlank="1" showErrorMessage="1" sqref="AF14:AI72 AX14:BA73 BO14:BR53 N15:Q76" xr:uid="{00000000-0002-0000-0F00-000000000000}"/>
  </dataValidations>
  <pageMargins left="0.25" right="0.25" top="0.75" bottom="0.75" header="0.3" footer="0.3"/>
  <pageSetup paperSize="9" scale="56" orientation="portrait" r:id="rId1"/>
  <headerFooter>
    <oddFooter>&amp;RNDA対象資料:29-0174-SYS001146(S)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BC68"/>
  <sheetViews>
    <sheetView view="pageBreakPreview" topLeftCell="A12" zoomScale="85" zoomScaleNormal="80" zoomScaleSheetLayoutView="85" workbookViewId="0">
      <selection activeCell="W30" sqref="W30:AX30"/>
    </sheetView>
  </sheetViews>
  <sheetFormatPr defaultColWidth="2.44140625" defaultRowHeight="16.2"/>
  <cols>
    <col min="1" max="49" width="2.44140625" style="114"/>
    <col min="50" max="50" width="3.109375" style="114" customWidth="1"/>
    <col min="51" max="52" width="2.44140625" style="114"/>
    <col min="53" max="53" width="5.44140625" style="114" bestFit="1" customWidth="1"/>
    <col min="54" max="54" width="3.109375" style="114" customWidth="1"/>
    <col min="55" max="55" width="3.88671875" style="114" bestFit="1" customWidth="1"/>
    <col min="56" max="16384" width="2.44140625" style="114"/>
  </cols>
  <sheetData>
    <row r="1" spans="1:55" s="113" customFormat="1" ht="12.75" customHeight="1"/>
    <row r="2" spans="1:55" s="113" customFormat="1" ht="6.75" customHeight="1">
      <c r="B2" s="774" t="s">
        <v>1173</v>
      </c>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row>
    <row r="3" spans="1:55" s="113" customFormat="1" ht="6.75" customHeight="1">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row>
    <row r="4" spans="1:55" s="113" customFormat="1" ht="6.75" customHeight="1">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row>
    <row r="5" spans="1:55" s="113" customFormat="1" ht="6.75" customHeight="1">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774"/>
      <c r="AQ5" s="774"/>
      <c r="AR5" s="774"/>
      <c r="AS5" s="774"/>
      <c r="AT5" s="774"/>
      <c r="AU5" s="774"/>
      <c r="AV5" s="774"/>
      <c r="AW5" s="774"/>
      <c r="AX5" s="774"/>
      <c r="AY5" s="774"/>
      <c r="AZ5" s="774"/>
      <c r="BA5" s="774"/>
    </row>
    <row r="6" spans="1:55">
      <c r="AO6" s="113"/>
      <c r="AQ6" s="113"/>
      <c r="AR6" s="113"/>
      <c r="AS6" s="113"/>
      <c r="AT6" s="113"/>
      <c r="AU6" s="109"/>
      <c r="AV6" s="113"/>
      <c r="AW6" s="113"/>
      <c r="BB6" s="154"/>
      <c r="BC6" s="154" t="str">
        <f>本紙!AY5</f>
        <v>Ver.1.7(2025.05.31～）</v>
      </c>
    </row>
    <row r="7" spans="1:55" ht="13.5" customHeight="1">
      <c r="B7" s="775" t="s">
        <v>1086</v>
      </c>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6"/>
      <c r="AZ7" s="776"/>
      <c r="BA7" s="776"/>
      <c r="BB7" s="777"/>
    </row>
    <row r="8" spans="1:55">
      <c r="B8" s="778"/>
      <c r="C8" s="77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80"/>
    </row>
    <row r="9" spans="1:55">
      <c r="B9" s="413"/>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5"/>
      <c r="BC9" s="415"/>
    </row>
    <row r="10" spans="1:55">
      <c r="B10" s="413"/>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5"/>
      <c r="BC10" s="415"/>
    </row>
    <row r="11" spans="1:55" ht="14.25" customHeight="1">
      <c r="B11" s="416"/>
      <c r="C11" s="416"/>
      <c r="D11" s="416"/>
      <c r="E11" s="416"/>
      <c r="F11" s="416"/>
      <c r="G11" s="416"/>
      <c r="H11" s="416"/>
      <c r="I11" s="416"/>
      <c r="J11" s="416"/>
      <c r="K11" s="416"/>
      <c r="L11" s="416"/>
      <c r="M11" s="416"/>
      <c r="N11" s="416"/>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5"/>
      <c r="BC11" s="415"/>
    </row>
    <row r="12" spans="1:55" ht="28.5" customHeight="1">
      <c r="B12" s="781" t="s">
        <v>252</v>
      </c>
      <c r="C12" s="782"/>
      <c r="D12" s="782"/>
      <c r="E12" s="782"/>
      <c r="F12" s="782"/>
      <c r="G12" s="782"/>
      <c r="H12" s="782"/>
      <c r="I12" s="782"/>
      <c r="J12" s="783"/>
      <c r="K12" s="784"/>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6"/>
    </row>
    <row r="13" spans="1:55" ht="8.25" customHeight="1">
      <c r="B13" s="117"/>
      <c r="C13" s="113"/>
      <c r="D13" s="117"/>
      <c r="E13" s="117"/>
      <c r="F13" s="117"/>
      <c r="G13" s="117"/>
      <c r="H13" s="117"/>
      <c r="I13" s="117"/>
      <c r="J13" s="117"/>
      <c r="K13" s="117"/>
      <c r="L13" s="117"/>
      <c r="M13" s="113"/>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5" ht="32.25" customHeight="1">
      <c r="B14" s="787" t="s">
        <v>3</v>
      </c>
      <c r="C14" s="788"/>
      <c r="D14" s="788"/>
      <c r="E14" s="788"/>
      <c r="F14" s="788"/>
      <c r="G14" s="788"/>
      <c r="H14" s="788"/>
      <c r="I14" s="788"/>
      <c r="J14" s="788"/>
      <c r="K14" s="788"/>
      <c r="L14" s="788"/>
      <c r="M14" s="788"/>
      <c r="N14" s="788"/>
      <c r="O14" s="789" t="s">
        <v>5</v>
      </c>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row>
    <row r="15" spans="1:55" ht="16.5" customHeight="1">
      <c r="A15" s="117"/>
      <c r="B15" s="753" t="s">
        <v>1153</v>
      </c>
      <c r="C15" s="754"/>
      <c r="D15" s="754"/>
      <c r="E15" s="754"/>
      <c r="F15" s="754"/>
      <c r="G15" s="754"/>
      <c r="H15" s="754"/>
      <c r="I15" s="754"/>
      <c r="J15" s="754"/>
      <c r="K15" s="754"/>
      <c r="L15" s="754"/>
      <c r="M15" s="754"/>
      <c r="N15" s="755"/>
      <c r="O15" s="140"/>
      <c r="P15" s="122" t="s">
        <v>244</v>
      </c>
      <c r="Q15" s="113" t="s">
        <v>531</v>
      </c>
      <c r="R15" s="117"/>
      <c r="S15" s="117"/>
      <c r="T15" s="117"/>
      <c r="U15" s="117"/>
      <c r="V15" s="117"/>
      <c r="W15" s="122" t="s">
        <v>244</v>
      </c>
      <c r="X15" s="119" t="s">
        <v>532</v>
      </c>
      <c r="Y15" s="117"/>
      <c r="Z15" s="117"/>
      <c r="AA15" s="117"/>
      <c r="AB15" s="117"/>
      <c r="AC15" s="122" t="s">
        <v>244</v>
      </c>
      <c r="AD15" s="141" t="s">
        <v>533</v>
      </c>
      <c r="AE15" s="117"/>
      <c r="AF15" s="117"/>
      <c r="AG15" s="117"/>
      <c r="AH15" s="117"/>
      <c r="AI15" s="117"/>
      <c r="AJ15" s="122" t="s">
        <v>244</v>
      </c>
      <c r="AK15" s="119" t="s">
        <v>534</v>
      </c>
      <c r="AL15" s="117"/>
      <c r="AM15" s="117"/>
      <c r="AN15" s="117"/>
      <c r="AO15" s="117"/>
      <c r="AP15" s="117"/>
      <c r="AQ15" s="122" t="s">
        <v>244</v>
      </c>
      <c r="AR15" s="119" t="s">
        <v>535</v>
      </c>
      <c r="AS15" s="117"/>
      <c r="AT15" s="117"/>
      <c r="AU15" s="117"/>
      <c r="AV15" s="117"/>
      <c r="AW15" s="117"/>
      <c r="AX15" s="122" t="s">
        <v>244</v>
      </c>
      <c r="AY15" s="119" t="s">
        <v>536</v>
      </c>
      <c r="AZ15" s="117"/>
      <c r="BA15" s="117"/>
      <c r="BB15" s="142"/>
    </row>
    <row r="16" spans="1:55" ht="17.25" customHeight="1">
      <c r="A16" s="117"/>
      <c r="B16" s="756"/>
      <c r="C16" s="757"/>
      <c r="D16" s="757"/>
      <c r="E16" s="757"/>
      <c r="F16" s="757"/>
      <c r="G16" s="757"/>
      <c r="H16" s="757"/>
      <c r="I16" s="757"/>
      <c r="J16" s="757"/>
      <c r="K16" s="757"/>
      <c r="L16" s="757"/>
      <c r="M16" s="757"/>
      <c r="N16" s="758"/>
      <c r="O16" s="143"/>
      <c r="P16" s="122" t="s">
        <v>244</v>
      </c>
      <c r="Q16" s="113" t="s">
        <v>537</v>
      </c>
      <c r="R16" s="117"/>
      <c r="S16" s="117"/>
      <c r="T16" s="117"/>
      <c r="U16" s="117"/>
      <c r="V16" s="117"/>
      <c r="W16" s="122" t="s">
        <v>244</v>
      </c>
      <c r="X16" s="119" t="s">
        <v>538</v>
      </c>
      <c r="Y16" s="117"/>
      <c r="Z16" s="117"/>
      <c r="AA16" s="117"/>
      <c r="AB16" s="117"/>
      <c r="AC16" s="122" t="s">
        <v>244</v>
      </c>
      <c r="AD16" s="119" t="s">
        <v>539</v>
      </c>
      <c r="AE16" s="117"/>
      <c r="AF16" s="117"/>
      <c r="AG16" s="117"/>
      <c r="AH16" s="117"/>
      <c r="AI16" s="117"/>
      <c r="AJ16" s="122" t="s">
        <v>244</v>
      </c>
      <c r="AK16" s="119" t="s">
        <v>540</v>
      </c>
      <c r="AL16" s="117"/>
      <c r="AM16" s="117"/>
      <c r="AN16" s="117"/>
      <c r="AO16" s="117"/>
      <c r="AP16" s="117"/>
      <c r="AQ16" s="122" t="s">
        <v>244</v>
      </c>
      <c r="AR16" s="119" t="s">
        <v>541</v>
      </c>
      <c r="AS16" s="117"/>
      <c r="AT16" s="117"/>
      <c r="AU16" s="117"/>
      <c r="AV16" s="117"/>
      <c r="AW16" s="117"/>
      <c r="AX16" s="122" t="s">
        <v>244</v>
      </c>
      <c r="AY16" s="119" t="s">
        <v>542</v>
      </c>
      <c r="AZ16" s="117"/>
      <c r="BA16" s="117"/>
      <c r="BB16" s="144"/>
    </row>
    <row r="17" spans="1:54">
      <c r="A17" s="117"/>
      <c r="B17" s="759"/>
      <c r="C17" s="760"/>
      <c r="D17" s="760"/>
      <c r="E17" s="760"/>
      <c r="F17" s="760"/>
      <c r="G17" s="760"/>
      <c r="H17" s="760"/>
      <c r="I17" s="760"/>
      <c r="J17" s="760"/>
      <c r="K17" s="760"/>
      <c r="L17" s="760"/>
      <c r="M17" s="760"/>
      <c r="N17" s="761"/>
      <c r="O17" s="145"/>
      <c r="P17" s="146" t="s">
        <v>543</v>
      </c>
      <c r="Q17" s="147" t="s">
        <v>544</v>
      </c>
      <c r="R17" s="137"/>
      <c r="S17" s="137"/>
      <c r="T17" s="137"/>
      <c r="U17" s="137"/>
      <c r="V17" s="137"/>
      <c r="W17" s="146" t="s">
        <v>543</v>
      </c>
      <c r="X17" s="138" t="s">
        <v>545</v>
      </c>
      <c r="Y17" s="137"/>
      <c r="Z17" s="137"/>
      <c r="AA17" s="137"/>
      <c r="AB17" s="137"/>
      <c r="AC17" s="146" t="s">
        <v>543</v>
      </c>
      <c r="AD17" s="138" t="s">
        <v>546</v>
      </c>
      <c r="AE17" s="137"/>
      <c r="AF17" s="137"/>
      <c r="AG17" s="137"/>
      <c r="AH17" s="137"/>
      <c r="AI17" s="137"/>
      <c r="AJ17" s="146" t="s">
        <v>543</v>
      </c>
      <c r="AK17" s="138" t="s">
        <v>547</v>
      </c>
      <c r="AL17" s="137"/>
      <c r="AM17" s="137"/>
      <c r="AN17" s="137"/>
      <c r="AO17" s="137"/>
      <c r="AP17" s="137"/>
      <c r="AQ17" s="137"/>
      <c r="AR17" s="137"/>
      <c r="AS17" s="137"/>
      <c r="AT17" s="137"/>
      <c r="AU17" s="137"/>
      <c r="AV17" s="137"/>
      <c r="AW17" s="137"/>
      <c r="AX17" s="137"/>
      <c r="AY17" s="137"/>
      <c r="AZ17" s="137"/>
      <c r="BA17" s="137"/>
      <c r="BB17" s="148"/>
    </row>
    <row r="18" spans="1:54">
      <c r="A18" s="117"/>
      <c r="B18" s="753" t="s">
        <v>1088</v>
      </c>
      <c r="C18" s="754"/>
      <c r="D18" s="754"/>
      <c r="E18" s="754"/>
      <c r="F18" s="754"/>
      <c r="G18" s="754"/>
      <c r="H18" s="754"/>
      <c r="I18" s="754"/>
      <c r="J18" s="754"/>
      <c r="K18" s="754"/>
      <c r="L18" s="754"/>
      <c r="M18" s="754"/>
      <c r="N18" s="762"/>
      <c r="O18" s="118"/>
      <c r="P18" s="117"/>
      <c r="Q18" s="117"/>
      <c r="R18" s="119"/>
      <c r="S18" s="117"/>
      <c r="T18" s="117"/>
      <c r="U18" s="117"/>
      <c r="V18" s="117"/>
      <c r="W18" s="117"/>
      <c r="X18" s="117"/>
      <c r="Y18" s="120"/>
      <c r="Z18" s="117"/>
      <c r="AA18" s="117"/>
      <c r="AB18" s="117"/>
      <c r="AC18" s="117"/>
      <c r="AD18" s="117"/>
      <c r="AE18" s="117"/>
      <c r="AF18" s="117"/>
      <c r="AP18" s="117"/>
      <c r="AQ18" s="117"/>
      <c r="AR18" s="117"/>
      <c r="AS18" s="117"/>
      <c r="AT18" s="117"/>
      <c r="AU18" s="117"/>
      <c r="AV18" s="117"/>
      <c r="AW18" s="117"/>
      <c r="AX18" s="117"/>
      <c r="AY18" s="117"/>
      <c r="AZ18" s="117"/>
      <c r="BB18" s="121"/>
    </row>
    <row r="19" spans="1:54">
      <c r="A19" s="117"/>
      <c r="B19" s="756"/>
      <c r="C19" s="757"/>
      <c r="D19" s="757"/>
      <c r="E19" s="757"/>
      <c r="F19" s="757"/>
      <c r="G19" s="757"/>
      <c r="H19" s="757"/>
      <c r="I19" s="757"/>
      <c r="J19" s="757"/>
      <c r="K19" s="757"/>
      <c r="L19" s="757"/>
      <c r="M19" s="757"/>
      <c r="N19" s="763"/>
      <c r="O19" s="118"/>
      <c r="P19" s="122" t="s">
        <v>244</v>
      </c>
      <c r="Q19" s="117"/>
      <c r="R19" s="119" t="s">
        <v>1087</v>
      </c>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3"/>
      <c r="AR19" s="113"/>
      <c r="AS19" s="113"/>
      <c r="AT19" s="113"/>
      <c r="AU19" s="113"/>
      <c r="AV19" s="113"/>
      <c r="AW19" s="113"/>
      <c r="AX19" s="113"/>
      <c r="AY19" s="113"/>
      <c r="AZ19" s="113"/>
      <c r="BB19" s="123"/>
    </row>
    <row r="20" spans="1:54">
      <c r="A20" s="117"/>
      <c r="B20" s="756"/>
      <c r="C20" s="757"/>
      <c r="D20" s="757"/>
      <c r="E20" s="757"/>
      <c r="F20" s="757"/>
      <c r="G20" s="757"/>
      <c r="H20" s="757"/>
      <c r="I20" s="757"/>
      <c r="J20" s="757"/>
      <c r="K20" s="757"/>
      <c r="L20" s="757"/>
      <c r="M20" s="757"/>
      <c r="N20" s="763"/>
      <c r="O20" s="118"/>
      <c r="W20" s="120"/>
      <c r="X20" s="120"/>
      <c r="Y20" s="120"/>
      <c r="Z20" s="117"/>
      <c r="AA20" s="117"/>
      <c r="AB20" s="117"/>
      <c r="AC20" s="117"/>
      <c r="AD20" s="117"/>
      <c r="AE20" s="117"/>
      <c r="AF20" s="117"/>
      <c r="AG20" s="117"/>
      <c r="AH20" s="117"/>
      <c r="AI20" s="119"/>
      <c r="AJ20" s="117"/>
      <c r="AK20" s="117"/>
      <c r="AL20" s="117"/>
      <c r="AM20" s="117"/>
      <c r="AN20" s="117"/>
      <c r="AO20" s="117"/>
      <c r="AP20" s="117"/>
      <c r="AQ20" s="117"/>
      <c r="AR20" s="117"/>
      <c r="AS20" s="117"/>
      <c r="AT20" s="117"/>
      <c r="AU20" s="117"/>
      <c r="AV20" s="117"/>
      <c r="AW20" s="117"/>
      <c r="AX20" s="117"/>
      <c r="AY20" s="117"/>
      <c r="AZ20" s="117"/>
      <c r="BB20" s="123"/>
    </row>
    <row r="21" spans="1:54">
      <c r="A21" s="117"/>
      <c r="B21" s="756"/>
      <c r="C21" s="757"/>
      <c r="D21" s="757"/>
      <c r="E21" s="757"/>
      <c r="F21" s="757"/>
      <c r="G21" s="757"/>
      <c r="H21" s="757"/>
      <c r="I21" s="757"/>
      <c r="J21" s="757"/>
      <c r="K21" s="757"/>
      <c r="L21" s="757"/>
      <c r="M21" s="757"/>
      <c r="N21" s="763"/>
      <c r="O21" s="118"/>
      <c r="P21" s="122" t="s">
        <v>244</v>
      </c>
      <c r="Q21" s="117"/>
      <c r="R21" s="772" t="s">
        <v>527</v>
      </c>
      <c r="S21" s="772"/>
      <c r="T21" s="772"/>
      <c r="U21" s="772"/>
      <c r="V21" s="120"/>
      <c r="W21" s="772"/>
      <c r="X21" s="772"/>
      <c r="Y21" s="772"/>
      <c r="Z21" s="772"/>
      <c r="AA21" s="772"/>
      <c r="AB21" s="772"/>
      <c r="AC21" s="772"/>
      <c r="AD21" s="772"/>
      <c r="AE21" s="772"/>
      <c r="AF21" s="772"/>
      <c r="AG21" s="772"/>
      <c r="AH21" s="772"/>
      <c r="AI21" s="772"/>
      <c r="AJ21" s="772"/>
      <c r="AK21" s="772"/>
      <c r="AL21" s="772"/>
      <c r="AM21" s="772"/>
      <c r="AN21" s="772"/>
      <c r="AO21" s="772"/>
      <c r="AP21" s="772"/>
      <c r="AQ21" s="120"/>
      <c r="AR21" s="120"/>
      <c r="AS21" s="120"/>
      <c r="AT21" s="120"/>
      <c r="AU21" s="120"/>
      <c r="AV21" s="120"/>
      <c r="AW21" s="120"/>
      <c r="AX21" s="120"/>
      <c r="AY21" s="120"/>
      <c r="AZ21" s="120"/>
      <c r="BB21" s="123"/>
    </row>
    <row r="22" spans="1:54">
      <c r="A22" s="117"/>
      <c r="B22" s="759"/>
      <c r="C22" s="760"/>
      <c r="D22" s="760"/>
      <c r="E22" s="760"/>
      <c r="F22" s="760"/>
      <c r="G22" s="760"/>
      <c r="H22" s="760"/>
      <c r="I22" s="760"/>
      <c r="J22" s="760"/>
      <c r="K22" s="760"/>
      <c r="L22" s="760"/>
      <c r="M22" s="760"/>
      <c r="N22" s="764"/>
      <c r="O22" s="124"/>
      <c r="P22" s="125"/>
      <c r="Q22" s="125"/>
      <c r="R22" s="125"/>
      <c r="S22" s="125"/>
      <c r="T22" s="125"/>
      <c r="U22" s="125"/>
      <c r="V22" s="125"/>
      <c r="W22" s="125"/>
      <c r="X22" s="125"/>
      <c r="Y22" s="125"/>
      <c r="Z22" s="126"/>
      <c r="AA22" s="126"/>
      <c r="AB22" s="126"/>
      <c r="AC22" s="126"/>
      <c r="AD22" s="126"/>
      <c r="AE22" s="126"/>
      <c r="AF22" s="126"/>
      <c r="AG22" s="126"/>
      <c r="AH22" s="126"/>
      <c r="AI22" s="127"/>
      <c r="AJ22" s="126"/>
      <c r="AK22" s="126"/>
      <c r="AL22" s="126"/>
      <c r="AM22" s="126"/>
      <c r="AN22" s="126"/>
      <c r="AO22" s="126"/>
      <c r="AP22" s="126"/>
      <c r="AQ22" s="126"/>
      <c r="AR22" s="126"/>
      <c r="AS22" s="126"/>
      <c r="AT22" s="126"/>
      <c r="AU22" s="126"/>
      <c r="AV22" s="126"/>
      <c r="AW22" s="126"/>
      <c r="AX22" s="126"/>
      <c r="AY22" s="126"/>
      <c r="AZ22" s="126"/>
      <c r="BA22" s="128"/>
      <c r="BB22" s="129"/>
    </row>
    <row r="23" spans="1:54" ht="16.5" customHeight="1">
      <c r="A23" s="117"/>
      <c r="B23" s="753" t="s">
        <v>1089</v>
      </c>
      <c r="C23" s="754"/>
      <c r="D23" s="754"/>
      <c r="E23" s="754"/>
      <c r="F23" s="754"/>
      <c r="G23" s="754"/>
      <c r="H23" s="754"/>
      <c r="I23" s="754"/>
      <c r="J23" s="754"/>
      <c r="K23" s="754"/>
      <c r="L23" s="754"/>
      <c r="M23" s="754"/>
      <c r="N23" s="762"/>
      <c r="O23" s="130"/>
      <c r="P23" s="131"/>
      <c r="Q23" s="131"/>
      <c r="R23" s="132"/>
      <c r="S23" s="131"/>
      <c r="T23" s="131"/>
      <c r="U23" s="131"/>
      <c r="V23" s="131"/>
      <c r="W23" s="131"/>
      <c r="X23" s="131"/>
      <c r="Y23" s="133"/>
      <c r="Z23" s="131"/>
      <c r="AA23" s="131"/>
      <c r="AB23" s="131"/>
      <c r="AC23" s="131"/>
      <c r="AD23" s="131"/>
      <c r="AE23" s="131"/>
      <c r="AF23" s="131"/>
      <c r="AG23" s="134"/>
      <c r="AH23" s="134"/>
      <c r="AI23" s="134"/>
      <c r="AJ23" s="134"/>
      <c r="AK23" s="134"/>
      <c r="AL23" s="134"/>
      <c r="AM23" s="134"/>
      <c r="AN23" s="134"/>
      <c r="AO23" s="134"/>
      <c r="AP23" s="131"/>
      <c r="AQ23" s="131"/>
      <c r="AR23" s="131"/>
      <c r="AS23" s="131"/>
      <c r="AT23" s="131"/>
      <c r="AU23" s="131"/>
      <c r="AV23" s="131"/>
      <c r="AW23" s="131"/>
      <c r="AX23" s="131"/>
      <c r="AY23" s="131"/>
      <c r="AZ23" s="131"/>
      <c r="BA23" s="134"/>
      <c r="BB23" s="123"/>
    </row>
    <row r="24" spans="1:54">
      <c r="A24" s="117"/>
      <c r="B24" s="756"/>
      <c r="C24" s="757"/>
      <c r="D24" s="757"/>
      <c r="E24" s="757"/>
      <c r="F24" s="757"/>
      <c r="G24" s="757"/>
      <c r="H24" s="757"/>
      <c r="I24" s="757"/>
      <c r="J24" s="757"/>
      <c r="K24" s="757"/>
      <c r="L24" s="757"/>
      <c r="M24" s="757"/>
      <c r="N24" s="763"/>
      <c r="O24" s="118"/>
      <c r="P24" s="122" t="s">
        <v>244</v>
      </c>
      <c r="Q24" s="117"/>
      <c r="R24" s="771" t="s">
        <v>528</v>
      </c>
      <c r="S24" s="771"/>
      <c r="T24" s="771"/>
      <c r="U24" s="771"/>
      <c r="V24" s="113"/>
      <c r="W24" s="771" t="s">
        <v>529</v>
      </c>
      <c r="X24" s="771"/>
      <c r="Y24" s="771"/>
      <c r="Z24" s="771"/>
      <c r="AA24" s="771"/>
      <c r="AB24" s="771"/>
      <c r="AC24" s="771"/>
      <c r="AD24" s="771"/>
      <c r="AE24" s="771"/>
      <c r="AF24" s="771"/>
      <c r="AG24" s="771"/>
      <c r="AH24" s="771"/>
      <c r="AI24" s="771"/>
      <c r="AJ24" s="771"/>
      <c r="AK24" s="771"/>
      <c r="AL24" s="771"/>
      <c r="AM24" s="771"/>
      <c r="AN24" s="771"/>
      <c r="AO24" s="771"/>
      <c r="AP24" s="771"/>
      <c r="AQ24" s="113"/>
      <c r="AR24" s="113"/>
      <c r="AS24" s="113"/>
      <c r="AT24" s="113"/>
      <c r="AU24" s="113"/>
      <c r="AV24" s="113"/>
      <c r="AW24" s="113"/>
      <c r="AX24" s="113"/>
      <c r="AY24" s="113"/>
      <c r="AZ24" s="113"/>
      <c r="BB24" s="123"/>
    </row>
    <row r="25" spans="1:54">
      <c r="A25" s="117"/>
      <c r="B25" s="756"/>
      <c r="C25" s="757"/>
      <c r="D25" s="757"/>
      <c r="E25" s="757"/>
      <c r="F25" s="757"/>
      <c r="G25" s="757"/>
      <c r="H25" s="757"/>
      <c r="I25" s="757"/>
      <c r="J25" s="757"/>
      <c r="K25" s="757"/>
      <c r="L25" s="757"/>
      <c r="M25" s="757"/>
      <c r="N25" s="763"/>
      <c r="O25" s="118"/>
      <c r="W25" s="120"/>
      <c r="X25" s="120"/>
      <c r="Y25" s="120"/>
      <c r="Z25" s="117"/>
      <c r="AA25" s="117"/>
      <c r="AB25" s="117"/>
      <c r="AC25" s="117"/>
      <c r="AD25" s="117"/>
      <c r="AE25" s="117"/>
      <c r="AF25" s="117"/>
      <c r="AG25" s="117"/>
      <c r="AH25" s="117"/>
      <c r="AI25" s="119"/>
      <c r="AJ25" s="117"/>
      <c r="AK25" s="117"/>
      <c r="AL25" s="117"/>
      <c r="AM25" s="117"/>
      <c r="AN25" s="117"/>
      <c r="AO25" s="117"/>
      <c r="AP25" s="117"/>
      <c r="AQ25" s="117"/>
      <c r="AR25" s="117"/>
      <c r="AS25" s="117"/>
      <c r="AT25" s="117"/>
      <c r="AU25" s="117"/>
      <c r="AV25" s="117"/>
      <c r="AW25" s="117"/>
      <c r="AX25" s="117"/>
      <c r="AY25" s="117"/>
      <c r="AZ25" s="117"/>
      <c r="BB25" s="123"/>
    </row>
    <row r="26" spans="1:54" ht="17.25" customHeight="1">
      <c r="A26" s="117"/>
      <c r="B26" s="756"/>
      <c r="C26" s="757"/>
      <c r="D26" s="757"/>
      <c r="E26" s="757"/>
      <c r="F26" s="757"/>
      <c r="G26" s="757"/>
      <c r="H26" s="757"/>
      <c r="I26" s="757"/>
      <c r="J26" s="757"/>
      <c r="K26" s="757"/>
      <c r="L26" s="757"/>
      <c r="M26" s="757"/>
      <c r="N26" s="763"/>
      <c r="O26" s="118"/>
      <c r="P26" s="122" t="s">
        <v>244</v>
      </c>
      <c r="Q26" s="117"/>
      <c r="R26" s="772" t="s">
        <v>530</v>
      </c>
      <c r="S26" s="772"/>
      <c r="T26" s="772"/>
      <c r="U26" s="772"/>
      <c r="V26" s="120"/>
      <c r="W26" s="772" t="s">
        <v>1090</v>
      </c>
      <c r="X26" s="772"/>
      <c r="Y26" s="772"/>
      <c r="Z26" s="772"/>
      <c r="AA26" s="772"/>
      <c r="AB26" s="772"/>
      <c r="AC26" s="772"/>
      <c r="AD26" s="772"/>
      <c r="AE26" s="772"/>
      <c r="AF26" s="772"/>
      <c r="AG26" s="772"/>
      <c r="AH26" s="772"/>
      <c r="AI26" s="772"/>
      <c r="AJ26" s="772"/>
      <c r="AK26" s="772"/>
      <c r="AL26" s="772"/>
      <c r="AM26" s="772"/>
      <c r="AN26" s="772"/>
      <c r="AO26" s="772"/>
      <c r="AP26" s="772"/>
      <c r="AQ26" s="120"/>
      <c r="AR26" s="120"/>
      <c r="AS26" s="120"/>
      <c r="AT26" s="120"/>
      <c r="AU26" s="120"/>
      <c r="AV26" s="120"/>
      <c r="AW26" s="120"/>
      <c r="AX26" s="120"/>
      <c r="AY26" s="120"/>
      <c r="AZ26" s="120"/>
      <c r="BB26" s="123"/>
    </row>
    <row r="27" spans="1:54">
      <c r="A27" s="117"/>
      <c r="B27" s="759"/>
      <c r="C27" s="760"/>
      <c r="D27" s="760"/>
      <c r="E27" s="760"/>
      <c r="F27" s="760"/>
      <c r="G27" s="760"/>
      <c r="H27" s="760"/>
      <c r="I27" s="760"/>
      <c r="J27" s="760"/>
      <c r="K27" s="760"/>
      <c r="L27" s="760"/>
      <c r="M27" s="760"/>
      <c r="N27" s="764"/>
      <c r="O27" s="135"/>
      <c r="P27" s="136"/>
      <c r="Q27" s="136"/>
      <c r="R27" s="136"/>
      <c r="S27" s="136"/>
      <c r="T27" s="136"/>
      <c r="U27" s="136"/>
      <c r="V27" s="136"/>
      <c r="W27" s="136"/>
      <c r="X27" s="136"/>
      <c r="Y27" s="136"/>
      <c r="Z27" s="137"/>
      <c r="AA27" s="137"/>
      <c r="AB27" s="137"/>
      <c r="AC27" s="137"/>
      <c r="AD27" s="137"/>
      <c r="AE27" s="137"/>
      <c r="AF27" s="137"/>
      <c r="AG27" s="137"/>
      <c r="AH27" s="137"/>
      <c r="AI27" s="138"/>
      <c r="AJ27" s="137"/>
      <c r="AK27" s="137"/>
      <c r="AL27" s="137"/>
      <c r="AM27" s="137"/>
      <c r="AN27" s="137"/>
      <c r="AO27" s="137"/>
      <c r="AP27" s="137"/>
      <c r="AQ27" s="137"/>
      <c r="AR27" s="137"/>
      <c r="AS27" s="137"/>
      <c r="AT27" s="137"/>
      <c r="AU27" s="137"/>
      <c r="AV27" s="137"/>
      <c r="AW27" s="137"/>
      <c r="AX27" s="137"/>
      <c r="AY27" s="137"/>
      <c r="AZ27" s="137"/>
      <c r="BA27" s="139"/>
      <c r="BB27" s="129"/>
    </row>
    <row r="28" spans="1:54" ht="16.5" customHeight="1">
      <c r="A28" s="117"/>
      <c r="B28" s="753" t="s">
        <v>1154</v>
      </c>
      <c r="C28" s="754"/>
      <c r="D28" s="754"/>
      <c r="E28" s="754"/>
      <c r="F28" s="754"/>
      <c r="G28" s="754"/>
      <c r="H28" s="754"/>
      <c r="I28" s="754"/>
      <c r="J28" s="754"/>
      <c r="K28" s="754"/>
      <c r="L28" s="754"/>
      <c r="M28" s="754"/>
      <c r="N28" s="762"/>
      <c r="O28" s="118"/>
      <c r="P28" s="117"/>
      <c r="Q28" s="117"/>
      <c r="R28" s="119"/>
      <c r="S28" s="117"/>
      <c r="T28" s="117"/>
      <c r="U28" s="117"/>
      <c r="V28" s="117"/>
      <c r="W28" s="117"/>
      <c r="X28" s="117"/>
      <c r="Y28" s="120"/>
      <c r="Z28" s="117"/>
      <c r="AA28" s="117"/>
      <c r="AB28" s="117"/>
      <c r="AC28" s="117"/>
      <c r="AD28" s="117"/>
      <c r="AE28" s="117"/>
      <c r="AF28" s="117"/>
      <c r="AP28" s="117"/>
      <c r="AQ28" s="117"/>
      <c r="AR28" s="117"/>
      <c r="AS28" s="117"/>
      <c r="AT28" s="117"/>
      <c r="AU28" s="117"/>
      <c r="AV28" s="117"/>
      <c r="AW28" s="117"/>
      <c r="AX28" s="117"/>
      <c r="AY28" s="117"/>
      <c r="AZ28" s="117"/>
      <c r="BB28" s="123"/>
    </row>
    <row r="29" spans="1:54" ht="17.25" customHeight="1">
      <c r="A29" s="117"/>
      <c r="B29" s="756"/>
      <c r="C29" s="757"/>
      <c r="D29" s="757"/>
      <c r="E29" s="757"/>
      <c r="F29" s="757"/>
      <c r="G29" s="757"/>
      <c r="H29" s="757"/>
      <c r="I29" s="757"/>
      <c r="J29" s="757"/>
      <c r="K29" s="757"/>
      <c r="L29" s="757"/>
      <c r="M29" s="757"/>
      <c r="N29" s="763"/>
      <c r="O29" s="118"/>
      <c r="P29" s="122" t="s">
        <v>244</v>
      </c>
      <c r="Q29" s="117"/>
      <c r="R29" s="771" t="s">
        <v>1131</v>
      </c>
      <c r="S29" s="771"/>
      <c r="T29" s="771"/>
      <c r="U29" s="771"/>
      <c r="V29" s="113"/>
      <c r="W29" s="113"/>
      <c r="X29" s="113"/>
      <c r="Z29" s="117"/>
      <c r="AA29" s="117"/>
      <c r="AB29" s="772"/>
      <c r="AC29" s="772"/>
      <c r="AD29" s="772"/>
      <c r="AE29" s="772"/>
      <c r="AF29" s="113"/>
      <c r="AG29" s="113"/>
      <c r="AH29" s="113"/>
      <c r="AI29" s="113"/>
      <c r="AJ29" s="117"/>
      <c r="AK29" s="117"/>
      <c r="AL29" s="772"/>
      <c r="AM29" s="772"/>
      <c r="AN29" s="772"/>
      <c r="AO29" s="772"/>
      <c r="AP29" s="113"/>
      <c r="AQ29" s="113"/>
      <c r="AR29" s="113"/>
      <c r="AS29" s="113"/>
      <c r="AT29" s="113"/>
      <c r="AU29" s="113"/>
      <c r="AV29" s="113"/>
      <c r="AW29" s="113"/>
      <c r="AX29" s="113"/>
      <c r="AY29" s="113"/>
      <c r="AZ29" s="113"/>
      <c r="BB29" s="123"/>
    </row>
    <row r="30" spans="1:54" ht="17.25" customHeight="1">
      <c r="A30" s="117"/>
      <c r="B30" s="756"/>
      <c r="C30" s="757"/>
      <c r="D30" s="757"/>
      <c r="E30" s="757"/>
      <c r="F30" s="757"/>
      <c r="G30" s="757"/>
      <c r="H30" s="757"/>
      <c r="I30" s="757"/>
      <c r="J30" s="757"/>
      <c r="K30" s="757"/>
      <c r="L30" s="757"/>
      <c r="M30" s="757"/>
      <c r="N30" s="763"/>
      <c r="O30" s="118"/>
      <c r="P30" s="117"/>
      <c r="Q30" s="117"/>
      <c r="R30" s="149" t="s">
        <v>1155</v>
      </c>
      <c r="S30" s="119"/>
      <c r="T30" s="119"/>
      <c r="U30" s="119"/>
      <c r="V30" s="11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151" t="s">
        <v>1156</v>
      </c>
      <c r="AZ30" s="151"/>
      <c r="BA30" s="150"/>
      <c r="BB30" s="123"/>
    </row>
    <row r="31" spans="1:54" ht="17.25" customHeight="1">
      <c r="A31" s="117"/>
      <c r="B31" s="756"/>
      <c r="C31" s="757"/>
      <c r="D31" s="757"/>
      <c r="E31" s="757"/>
      <c r="F31" s="757"/>
      <c r="G31" s="757"/>
      <c r="H31" s="757"/>
      <c r="I31" s="757"/>
      <c r="J31" s="757"/>
      <c r="K31" s="757"/>
      <c r="L31" s="757"/>
      <c r="M31" s="757"/>
      <c r="N31" s="763"/>
      <c r="O31" s="118"/>
      <c r="P31" s="122" t="s">
        <v>244</v>
      </c>
      <c r="Q31" s="117"/>
      <c r="R31" s="113" t="s">
        <v>1157</v>
      </c>
      <c r="S31" s="113"/>
      <c r="T31" s="113"/>
      <c r="U31" s="113"/>
      <c r="V31" s="113"/>
      <c r="W31" s="113"/>
      <c r="X31" s="113"/>
      <c r="Z31" s="117"/>
      <c r="AA31" s="117"/>
      <c r="AB31" s="152"/>
      <c r="AC31" s="152"/>
      <c r="AD31" s="152"/>
      <c r="AE31" s="152"/>
      <c r="AF31" s="113"/>
      <c r="AG31" s="113"/>
      <c r="AH31" s="113"/>
      <c r="AI31" s="113"/>
      <c r="AJ31" s="117"/>
      <c r="AK31" s="117"/>
      <c r="AL31" s="152"/>
      <c r="AM31" s="152"/>
      <c r="AN31" s="152"/>
      <c r="AO31" s="152"/>
      <c r="AP31" s="113"/>
      <c r="AQ31" s="113"/>
      <c r="AR31" s="113"/>
      <c r="AS31" s="113"/>
      <c r="AT31" s="113"/>
      <c r="AU31" s="113"/>
      <c r="AV31" s="113"/>
      <c r="AW31" s="113"/>
      <c r="AX31" s="113"/>
      <c r="AY31" s="113"/>
      <c r="AZ31" s="113"/>
      <c r="BB31" s="123"/>
    </row>
    <row r="32" spans="1:54">
      <c r="A32" s="117"/>
      <c r="B32" s="759"/>
      <c r="C32" s="760"/>
      <c r="D32" s="760"/>
      <c r="E32" s="760"/>
      <c r="F32" s="760"/>
      <c r="G32" s="760"/>
      <c r="H32" s="760"/>
      <c r="I32" s="760"/>
      <c r="J32" s="760"/>
      <c r="K32" s="760"/>
      <c r="L32" s="760"/>
      <c r="M32" s="760"/>
      <c r="N32" s="764"/>
      <c r="O32" s="124"/>
      <c r="P32" s="125"/>
      <c r="Q32" s="125"/>
      <c r="R32" s="125"/>
      <c r="S32" s="125"/>
      <c r="T32" s="125"/>
      <c r="U32" s="125"/>
      <c r="V32" s="125"/>
      <c r="W32" s="125"/>
      <c r="X32" s="125"/>
      <c r="Y32" s="125"/>
      <c r="Z32" s="126"/>
      <c r="AA32" s="126"/>
      <c r="AB32" s="126"/>
      <c r="AC32" s="126"/>
      <c r="AD32" s="126"/>
      <c r="AE32" s="126"/>
      <c r="AF32" s="126"/>
      <c r="AG32" s="126"/>
      <c r="AH32" s="126"/>
      <c r="AI32" s="127"/>
      <c r="AJ32" s="126"/>
      <c r="AK32" s="126"/>
      <c r="AL32" s="126"/>
      <c r="AM32" s="126"/>
      <c r="AN32" s="126"/>
      <c r="AO32" s="126"/>
      <c r="AP32" s="126"/>
      <c r="AQ32" s="126"/>
      <c r="AR32" s="126"/>
      <c r="AS32" s="126"/>
      <c r="AT32" s="126"/>
      <c r="AU32" s="126"/>
      <c r="AV32" s="126"/>
      <c r="AW32" s="126"/>
      <c r="AX32" s="126"/>
      <c r="AY32" s="126"/>
      <c r="AZ32" s="126"/>
      <c r="BA32" s="128"/>
      <c r="BB32" s="129"/>
    </row>
    <row r="33" spans="1:54" ht="16.5" customHeight="1">
      <c r="A33" s="117"/>
      <c r="B33" s="753" t="s">
        <v>1091</v>
      </c>
      <c r="C33" s="754"/>
      <c r="D33" s="754"/>
      <c r="E33" s="754"/>
      <c r="F33" s="754"/>
      <c r="G33" s="754"/>
      <c r="H33" s="754"/>
      <c r="I33" s="754"/>
      <c r="J33" s="754"/>
      <c r="K33" s="754"/>
      <c r="L33" s="754"/>
      <c r="M33" s="754"/>
      <c r="N33" s="762"/>
      <c r="O33" s="765"/>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c r="BA33" s="766"/>
      <c r="BB33" s="767"/>
    </row>
    <row r="34" spans="1:54" ht="17.25" customHeight="1">
      <c r="A34" s="117"/>
      <c r="B34" s="756"/>
      <c r="C34" s="757"/>
      <c r="D34" s="757"/>
      <c r="E34" s="757"/>
      <c r="F34" s="757"/>
      <c r="G34" s="757"/>
      <c r="H34" s="757"/>
      <c r="I34" s="757"/>
      <c r="J34" s="757"/>
      <c r="K34" s="757"/>
      <c r="L34" s="757"/>
      <c r="M34" s="757"/>
      <c r="N34" s="763"/>
      <c r="O34" s="765"/>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c r="BA34" s="766"/>
      <c r="BB34" s="767"/>
    </row>
    <row r="35" spans="1:54" ht="17.25" customHeight="1">
      <c r="A35" s="117"/>
      <c r="B35" s="756"/>
      <c r="C35" s="757"/>
      <c r="D35" s="757"/>
      <c r="E35" s="757"/>
      <c r="F35" s="757"/>
      <c r="G35" s="757"/>
      <c r="H35" s="757"/>
      <c r="I35" s="757"/>
      <c r="J35" s="757"/>
      <c r="K35" s="757"/>
      <c r="L35" s="757"/>
      <c r="M35" s="757"/>
      <c r="N35" s="763"/>
      <c r="O35" s="765"/>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c r="BA35" s="766"/>
      <c r="BB35" s="767"/>
    </row>
    <row r="36" spans="1:54" ht="17.25" customHeight="1">
      <c r="A36" s="117"/>
      <c r="B36" s="756"/>
      <c r="C36" s="757"/>
      <c r="D36" s="757"/>
      <c r="E36" s="757"/>
      <c r="F36" s="757"/>
      <c r="G36" s="757"/>
      <c r="H36" s="757"/>
      <c r="I36" s="757"/>
      <c r="J36" s="757"/>
      <c r="K36" s="757"/>
      <c r="L36" s="757"/>
      <c r="M36" s="757"/>
      <c r="N36" s="763"/>
      <c r="O36" s="765"/>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c r="BA36" s="766"/>
      <c r="BB36" s="767"/>
    </row>
    <row r="37" spans="1:54" ht="17.25" customHeight="1">
      <c r="A37" s="117"/>
      <c r="B37" s="756"/>
      <c r="C37" s="757"/>
      <c r="D37" s="757"/>
      <c r="E37" s="757"/>
      <c r="F37" s="757"/>
      <c r="G37" s="757"/>
      <c r="H37" s="757"/>
      <c r="I37" s="757"/>
      <c r="J37" s="757"/>
      <c r="K37" s="757"/>
      <c r="L37" s="757"/>
      <c r="M37" s="757"/>
      <c r="N37" s="763"/>
      <c r="O37" s="765"/>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c r="BA37" s="766"/>
      <c r="BB37" s="767"/>
    </row>
    <row r="38" spans="1:54" ht="17.25" customHeight="1">
      <c r="A38" s="117"/>
      <c r="B38" s="756"/>
      <c r="C38" s="757"/>
      <c r="D38" s="757"/>
      <c r="E38" s="757"/>
      <c r="F38" s="757"/>
      <c r="G38" s="757"/>
      <c r="H38" s="757"/>
      <c r="I38" s="757"/>
      <c r="J38" s="757"/>
      <c r="K38" s="757"/>
      <c r="L38" s="757"/>
      <c r="M38" s="757"/>
      <c r="N38" s="763"/>
      <c r="O38" s="765"/>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7"/>
    </row>
    <row r="39" spans="1:54" ht="17.25" customHeight="1">
      <c r="A39" s="117"/>
      <c r="B39" s="756"/>
      <c r="C39" s="757"/>
      <c r="D39" s="757"/>
      <c r="E39" s="757"/>
      <c r="F39" s="757"/>
      <c r="G39" s="757"/>
      <c r="H39" s="757"/>
      <c r="I39" s="757"/>
      <c r="J39" s="757"/>
      <c r="K39" s="757"/>
      <c r="L39" s="757"/>
      <c r="M39" s="757"/>
      <c r="N39" s="763"/>
      <c r="O39" s="765"/>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7"/>
    </row>
    <row r="40" spans="1:54" ht="17.25" customHeight="1">
      <c r="A40" s="117"/>
      <c r="B40" s="756"/>
      <c r="C40" s="757"/>
      <c r="D40" s="757"/>
      <c r="E40" s="757"/>
      <c r="F40" s="757"/>
      <c r="G40" s="757"/>
      <c r="H40" s="757"/>
      <c r="I40" s="757"/>
      <c r="J40" s="757"/>
      <c r="K40" s="757"/>
      <c r="L40" s="757"/>
      <c r="M40" s="757"/>
      <c r="N40" s="763"/>
      <c r="O40" s="765"/>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c r="BA40" s="766"/>
      <c r="BB40" s="767"/>
    </row>
    <row r="41" spans="1:54" ht="17.25" customHeight="1">
      <c r="A41" s="117"/>
      <c r="B41" s="756"/>
      <c r="C41" s="757"/>
      <c r="D41" s="757"/>
      <c r="E41" s="757"/>
      <c r="F41" s="757"/>
      <c r="G41" s="757"/>
      <c r="H41" s="757"/>
      <c r="I41" s="757"/>
      <c r="J41" s="757"/>
      <c r="K41" s="757"/>
      <c r="L41" s="757"/>
      <c r="M41" s="757"/>
      <c r="N41" s="763"/>
      <c r="O41" s="765"/>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6"/>
      <c r="BB41" s="767"/>
    </row>
    <row r="42" spans="1:54" ht="17.25" customHeight="1">
      <c r="A42" s="117"/>
      <c r="B42" s="756"/>
      <c r="C42" s="757"/>
      <c r="D42" s="757"/>
      <c r="E42" s="757"/>
      <c r="F42" s="757"/>
      <c r="G42" s="757"/>
      <c r="H42" s="757"/>
      <c r="I42" s="757"/>
      <c r="J42" s="757"/>
      <c r="K42" s="757"/>
      <c r="L42" s="757"/>
      <c r="M42" s="757"/>
      <c r="N42" s="763"/>
      <c r="O42" s="765"/>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c r="BA42" s="766"/>
      <c r="BB42" s="767"/>
    </row>
    <row r="43" spans="1:54" ht="17.25" customHeight="1">
      <c r="A43" s="117"/>
      <c r="B43" s="756"/>
      <c r="C43" s="757"/>
      <c r="D43" s="757"/>
      <c r="E43" s="757"/>
      <c r="F43" s="757"/>
      <c r="G43" s="757"/>
      <c r="H43" s="757"/>
      <c r="I43" s="757"/>
      <c r="J43" s="757"/>
      <c r="K43" s="757"/>
      <c r="L43" s="757"/>
      <c r="M43" s="757"/>
      <c r="N43" s="763"/>
      <c r="O43" s="765"/>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7"/>
    </row>
    <row r="44" spans="1:54" ht="17.25" customHeight="1">
      <c r="A44" s="117"/>
      <c r="B44" s="756"/>
      <c r="C44" s="757"/>
      <c r="D44" s="757"/>
      <c r="E44" s="757"/>
      <c r="F44" s="757"/>
      <c r="G44" s="757"/>
      <c r="H44" s="757"/>
      <c r="I44" s="757"/>
      <c r="J44" s="757"/>
      <c r="K44" s="757"/>
      <c r="L44" s="757"/>
      <c r="M44" s="757"/>
      <c r="N44" s="763"/>
      <c r="O44" s="765"/>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c r="BA44" s="766"/>
      <c r="BB44" s="767"/>
    </row>
    <row r="45" spans="1:54" ht="17.25" customHeight="1">
      <c r="A45" s="117"/>
      <c r="B45" s="756"/>
      <c r="C45" s="757"/>
      <c r="D45" s="757"/>
      <c r="E45" s="757"/>
      <c r="F45" s="757"/>
      <c r="G45" s="757"/>
      <c r="H45" s="757"/>
      <c r="I45" s="757"/>
      <c r="J45" s="757"/>
      <c r="K45" s="757"/>
      <c r="L45" s="757"/>
      <c r="M45" s="757"/>
      <c r="N45" s="763"/>
      <c r="O45" s="765"/>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7"/>
    </row>
    <row r="46" spans="1:54" ht="17.25" customHeight="1">
      <c r="A46" s="117"/>
      <c r="B46" s="756"/>
      <c r="C46" s="757"/>
      <c r="D46" s="757"/>
      <c r="E46" s="757"/>
      <c r="F46" s="757"/>
      <c r="G46" s="757"/>
      <c r="H46" s="757"/>
      <c r="I46" s="757"/>
      <c r="J46" s="757"/>
      <c r="K46" s="757"/>
      <c r="L46" s="757"/>
      <c r="M46" s="757"/>
      <c r="N46" s="763"/>
      <c r="O46" s="765"/>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c r="BA46" s="766"/>
      <c r="BB46" s="767"/>
    </row>
    <row r="47" spans="1:54" ht="17.25" customHeight="1">
      <c r="A47" s="117"/>
      <c r="B47" s="756"/>
      <c r="C47" s="757"/>
      <c r="D47" s="757"/>
      <c r="E47" s="757"/>
      <c r="F47" s="757"/>
      <c r="G47" s="757"/>
      <c r="H47" s="757"/>
      <c r="I47" s="757"/>
      <c r="J47" s="757"/>
      <c r="K47" s="757"/>
      <c r="L47" s="757"/>
      <c r="M47" s="757"/>
      <c r="N47" s="763"/>
      <c r="O47" s="765"/>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c r="BA47" s="766"/>
      <c r="BB47" s="767"/>
    </row>
    <row r="48" spans="1:54" ht="17.25" customHeight="1">
      <c r="A48" s="117"/>
      <c r="B48" s="756"/>
      <c r="C48" s="757"/>
      <c r="D48" s="757"/>
      <c r="E48" s="757"/>
      <c r="F48" s="757"/>
      <c r="G48" s="757"/>
      <c r="H48" s="757"/>
      <c r="I48" s="757"/>
      <c r="J48" s="757"/>
      <c r="K48" s="757"/>
      <c r="L48" s="757"/>
      <c r="M48" s="757"/>
      <c r="N48" s="763"/>
      <c r="O48" s="765"/>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c r="BA48" s="766"/>
      <c r="BB48" s="767"/>
    </row>
    <row r="49" spans="1:54" ht="17.25" customHeight="1">
      <c r="A49" s="117"/>
      <c r="B49" s="756"/>
      <c r="C49" s="757"/>
      <c r="D49" s="757"/>
      <c r="E49" s="757"/>
      <c r="F49" s="757"/>
      <c r="G49" s="757"/>
      <c r="H49" s="757"/>
      <c r="I49" s="757"/>
      <c r="J49" s="757"/>
      <c r="K49" s="757"/>
      <c r="L49" s="757"/>
      <c r="M49" s="757"/>
      <c r="N49" s="763"/>
      <c r="O49" s="765"/>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c r="BA49" s="766"/>
      <c r="BB49" s="767"/>
    </row>
    <row r="50" spans="1:54" ht="17.25" customHeight="1">
      <c r="A50" s="117"/>
      <c r="B50" s="756"/>
      <c r="C50" s="757"/>
      <c r="D50" s="757"/>
      <c r="E50" s="757"/>
      <c r="F50" s="757"/>
      <c r="G50" s="757"/>
      <c r="H50" s="757"/>
      <c r="I50" s="757"/>
      <c r="J50" s="757"/>
      <c r="K50" s="757"/>
      <c r="L50" s="757"/>
      <c r="M50" s="757"/>
      <c r="N50" s="763"/>
      <c r="O50" s="765"/>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c r="BA50" s="766"/>
      <c r="BB50" s="767"/>
    </row>
    <row r="51" spans="1:54" ht="17.25" customHeight="1">
      <c r="A51" s="117"/>
      <c r="B51" s="756"/>
      <c r="C51" s="757"/>
      <c r="D51" s="757"/>
      <c r="E51" s="757"/>
      <c r="F51" s="757"/>
      <c r="G51" s="757"/>
      <c r="H51" s="757"/>
      <c r="I51" s="757"/>
      <c r="J51" s="757"/>
      <c r="K51" s="757"/>
      <c r="L51" s="757"/>
      <c r="M51" s="757"/>
      <c r="N51" s="763"/>
      <c r="O51" s="765"/>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c r="BA51" s="766"/>
      <c r="BB51" s="767"/>
    </row>
    <row r="52" spans="1:54" ht="17.25" customHeight="1">
      <c r="A52" s="117"/>
      <c r="B52" s="756"/>
      <c r="C52" s="757"/>
      <c r="D52" s="757"/>
      <c r="E52" s="757"/>
      <c r="F52" s="757"/>
      <c r="G52" s="757"/>
      <c r="H52" s="757"/>
      <c r="I52" s="757"/>
      <c r="J52" s="757"/>
      <c r="K52" s="757"/>
      <c r="L52" s="757"/>
      <c r="M52" s="757"/>
      <c r="N52" s="763"/>
      <c r="O52" s="765"/>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c r="BA52" s="766"/>
      <c r="BB52" s="767"/>
    </row>
    <row r="53" spans="1:54" ht="17.25" customHeight="1">
      <c r="A53" s="117"/>
      <c r="B53" s="756"/>
      <c r="C53" s="757"/>
      <c r="D53" s="757"/>
      <c r="E53" s="757"/>
      <c r="F53" s="757"/>
      <c r="G53" s="757"/>
      <c r="H53" s="757"/>
      <c r="I53" s="757"/>
      <c r="J53" s="757"/>
      <c r="K53" s="757"/>
      <c r="L53" s="757"/>
      <c r="M53" s="757"/>
      <c r="N53" s="763"/>
      <c r="O53" s="765"/>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766"/>
      <c r="AY53" s="766"/>
      <c r="AZ53" s="766"/>
      <c r="BA53" s="766"/>
      <c r="BB53" s="767"/>
    </row>
    <row r="54" spans="1:54" ht="17.25" customHeight="1">
      <c r="A54" s="117"/>
      <c r="B54" s="756"/>
      <c r="C54" s="757"/>
      <c r="D54" s="757"/>
      <c r="E54" s="757"/>
      <c r="F54" s="757"/>
      <c r="G54" s="757"/>
      <c r="H54" s="757"/>
      <c r="I54" s="757"/>
      <c r="J54" s="757"/>
      <c r="K54" s="757"/>
      <c r="L54" s="757"/>
      <c r="M54" s="757"/>
      <c r="N54" s="763"/>
      <c r="O54" s="765"/>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6"/>
      <c r="AY54" s="766"/>
      <c r="AZ54" s="766"/>
      <c r="BA54" s="766"/>
      <c r="BB54" s="767"/>
    </row>
    <row r="55" spans="1:54" ht="17.25" customHeight="1">
      <c r="A55" s="117"/>
      <c r="B55" s="756"/>
      <c r="C55" s="757"/>
      <c r="D55" s="757"/>
      <c r="E55" s="757"/>
      <c r="F55" s="757"/>
      <c r="G55" s="757"/>
      <c r="H55" s="757"/>
      <c r="I55" s="757"/>
      <c r="J55" s="757"/>
      <c r="K55" s="757"/>
      <c r="L55" s="757"/>
      <c r="M55" s="757"/>
      <c r="N55" s="763"/>
      <c r="O55" s="765"/>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6"/>
      <c r="AY55" s="766"/>
      <c r="AZ55" s="766"/>
      <c r="BA55" s="766"/>
      <c r="BB55" s="767"/>
    </row>
    <row r="56" spans="1:54" ht="17.25" customHeight="1">
      <c r="A56" s="117"/>
      <c r="B56" s="756"/>
      <c r="C56" s="757"/>
      <c r="D56" s="757"/>
      <c r="E56" s="757"/>
      <c r="F56" s="757"/>
      <c r="G56" s="757"/>
      <c r="H56" s="757"/>
      <c r="I56" s="757"/>
      <c r="J56" s="757"/>
      <c r="K56" s="757"/>
      <c r="L56" s="757"/>
      <c r="M56" s="757"/>
      <c r="N56" s="763"/>
      <c r="O56" s="765"/>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c r="BA56" s="766"/>
      <c r="BB56" s="767"/>
    </row>
    <row r="57" spans="1:54" ht="17.25" customHeight="1">
      <c r="A57" s="117"/>
      <c r="B57" s="756"/>
      <c r="C57" s="757"/>
      <c r="D57" s="757"/>
      <c r="E57" s="757"/>
      <c r="F57" s="757"/>
      <c r="G57" s="757"/>
      <c r="H57" s="757"/>
      <c r="I57" s="757"/>
      <c r="J57" s="757"/>
      <c r="K57" s="757"/>
      <c r="L57" s="757"/>
      <c r="M57" s="757"/>
      <c r="N57" s="763"/>
      <c r="O57" s="765"/>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6"/>
      <c r="AR57" s="766"/>
      <c r="AS57" s="766"/>
      <c r="AT57" s="766"/>
      <c r="AU57" s="766"/>
      <c r="AV57" s="766"/>
      <c r="AW57" s="766"/>
      <c r="AX57" s="766"/>
      <c r="AY57" s="766"/>
      <c r="AZ57" s="766"/>
      <c r="BA57" s="766"/>
      <c r="BB57" s="767"/>
    </row>
    <row r="58" spans="1:54" ht="17.25" customHeight="1">
      <c r="A58" s="117"/>
      <c r="B58" s="756"/>
      <c r="C58" s="757"/>
      <c r="D58" s="757"/>
      <c r="E58" s="757"/>
      <c r="F58" s="757"/>
      <c r="G58" s="757"/>
      <c r="H58" s="757"/>
      <c r="I58" s="757"/>
      <c r="J58" s="757"/>
      <c r="K58" s="757"/>
      <c r="L58" s="757"/>
      <c r="M58" s="757"/>
      <c r="N58" s="763"/>
      <c r="O58" s="765"/>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c r="BA58" s="766"/>
      <c r="BB58" s="767"/>
    </row>
    <row r="59" spans="1:54" ht="17.25" customHeight="1">
      <c r="A59" s="117"/>
      <c r="B59" s="756"/>
      <c r="C59" s="757"/>
      <c r="D59" s="757"/>
      <c r="E59" s="757"/>
      <c r="F59" s="757"/>
      <c r="G59" s="757"/>
      <c r="H59" s="757"/>
      <c r="I59" s="757"/>
      <c r="J59" s="757"/>
      <c r="K59" s="757"/>
      <c r="L59" s="757"/>
      <c r="M59" s="757"/>
      <c r="N59" s="763"/>
      <c r="O59" s="765"/>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c r="BA59" s="766"/>
      <c r="BB59" s="767"/>
    </row>
    <row r="60" spans="1:54" ht="17.25" customHeight="1">
      <c r="A60" s="117"/>
      <c r="B60" s="756"/>
      <c r="C60" s="757"/>
      <c r="D60" s="757"/>
      <c r="E60" s="757"/>
      <c r="F60" s="757"/>
      <c r="G60" s="757"/>
      <c r="H60" s="757"/>
      <c r="I60" s="757"/>
      <c r="J60" s="757"/>
      <c r="K60" s="757"/>
      <c r="L60" s="757"/>
      <c r="M60" s="757"/>
      <c r="N60" s="763"/>
      <c r="O60" s="765"/>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c r="BA60" s="766"/>
      <c r="BB60" s="767"/>
    </row>
    <row r="61" spans="1:54" ht="17.25" customHeight="1">
      <c r="A61" s="117"/>
      <c r="B61" s="756"/>
      <c r="C61" s="757"/>
      <c r="D61" s="757"/>
      <c r="E61" s="757"/>
      <c r="F61" s="757"/>
      <c r="G61" s="757"/>
      <c r="H61" s="757"/>
      <c r="I61" s="757"/>
      <c r="J61" s="757"/>
      <c r="K61" s="757"/>
      <c r="L61" s="757"/>
      <c r="M61" s="757"/>
      <c r="N61" s="763"/>
      <c r="O61" s="765"/>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6"/>
      <c r="AY61" s="766"/>
      <c r="AZ61" s="766"/>
      <c r="BA61" s="766"/>
      <c r="BB61" s="767"/>
    </row>
    <row r="62" spans="1:54" ht="17.25" customHeight="1">
      <c r="A62" s="117"/>
      <c r="B62" s="756"/>
      <c r="C62" s="757"/>
      <c r="D62" s="757"/>
      <c r="E62" s="757"/>
      <c r="F62" s="757"/>
      <c r="G62" s="757"/>
      <c r="H62" s="757"/>
      <c r="I62" s="757"/>
      <c r="J62" s="757"/>
      <c r="K62" s="757"/>
      <c r="L62" s="757"/>
      <c r="M62" s="757"/>
      <c r="N62" s="763"/>
      <c r="O62" s="765"/>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c r="BA62" s="766"/>
      <c r="BB62" s="767"/>
    </row>
    <row r="63" spans="1:54" ht="17.25" customHeight="1">
      <c r="A63" s="117"/>
      <c r="B63" s="756"/>
      <c r="C63" s="757"/>
      <c r="D63" s="757"/>
      <c r="E63" s="757"/>
      <c r="F63" s="757"/>
      <c r="G63" s="757"/>
      <c r="H63" s="757"/>
      <c r="I63" s="757"/>
      <c r="J63" s="757"/>
      <c r="K63" s="757"/>
      <c r="L63" s="757"/>
      <c r="M63" s="757"/>
      <c r="N63" s="763"/>
      <c r="O63" s="765"/>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c r="BA63" s="766"/>
      <c r="BB63" s="767"/>
    </row>
    <row r="64" spans="1:54" ht="17.25" customHeight="1">
      <c r="A64" s="117"/>
      <c r="B64" s="756"/>
      <c r="C64" s="757"/>
      <c r="D64" s="757"/>
      <c r="E64" s="757"/>
      <c r="F64" s="757"/>
      <c r="G64" s="757"/>
      <c r="H64" s="757"/>
      <c r="I64" s="757"/>
      <c r="J64" s="757"/>
      <c r="K64" s="757"/>
      <c r="L64" s="757"/>
      <c r="M64" s="757"/>
      <c r="N64" s="763"/>
      <c r="O64" s="765"/>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c r="BA64" s="766"/>
      <c r="BB64" s="767"/>
    </row>
    <row r="65" spans="1:54" ht="17.25" customHeight="1">
      <c r="A65" s="117"/>
      <c r="B65" s="756"/>
      <c r="C65" s="757"/>
      <c r="D65" s="757"/>
      <c r="E65" s="757"/>
      <c r="F65" s="757"/>
      <c r="G65" s="757"/>
      <c r="H65" s="757"/>
      <c r="I65" s="757"/>
      <c r="J65" s="757"/>
      <c r="K65" s="757"/>
      <c r="L65" s="757"/>
      <c r="M65" s="757"/>
      <c r="N65" s="763"/>
      <c r="O65" s="765"/>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c r="BA65" s="766"/>
      <c r="BB65" s="767"/>
    </row>
    <row r="66" spans="1:54">
      <c r="A66" s="117"/>
      <c r="B66" s="759"/>
      <c r="C66" s="760"/>
      <c r="D66" s="760"/>
      <c r="E66" s="760"/>
      <c r="F66" s="760"/>
      <c r="G66" s="760"/>
      <c r="H66" s="760"/>
      <c r="I66" s="760"/>
      <c r="J66" s="760"/>
      <c r="K66" s="760"/>
      <c r="L66" s="760"/>
      <c r="M66" s="760"/>
      <c r="N66" s="764"/>
      <c r="O66" s="768"/>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69"/>
      <c r="AZ66" s="769"/>
      <c r="BA66" s="769"/>
      <c r="BB66" s="770"/>
    </row>
    <row r="67" spans="1:54">
      <c r="B67" s="254" t="s">
        <v>1092</v>
      </c>
    </row>
    <row r="68" spans="1:54">
      <c r="B68" s="254" t="s">
        <v>1093</v>
      </c>
    </row>
  </sheetData>
  <sheetProtection algorithmName="SHA-512" hashValue="FNrO/yjECkwV7etBTPcJLottnby+Huv8VlFm/OAdRXkIuyxhTFtz9K/A5OmhUVSfU1Az0GJvYeRQ3WUScKfbuQ==" saltValue="ckxXENolknSRSLc2hjMPfw==" spinCount="100000" sheet="1" selectLockedCells="1"/>
  <mergeCells count="22">
    <mergeCell ref="B2:BA5"/>
    <mergeCell ref="B7:BB8"/>
    <mergeCell ref="B12:J12"/>
    <mergeCell ref="K12:BB12"/>
    <mergeCell ref="B14:N14"/>
    <mergeCell ref="O14:BB14"/>
    <mergeCell ref="B15:N17"/>
    <mergeCell ref="B33:N66"/>
    <mergeCell ref="O33:BB66"/>
    <mergeCell ref="B28:N32"/>
    <mergeCell ref="R29:U29"/>
    <mergeCell ref="AB29:AE29"/>
    <mergeCell ref="AL29:AO29"/>
    <mergeCell ref="B18:N22"/>
    <mergeCell ref="R21:U21"/>
    <mergeCell ref="W21:AP21"/>
    <mergeCell ref="B23:N27"/>
    <mergeCell ref="R24:U24"/>
    <mergeCell ref="W24:AP24"/>
    <mergeCell ref="R26:U26"/>
    <mergeCell ref="W26:AP26"/>
    <mergeCell ref="W30:AX30"/>
  </mergeCells>
  <phoneticPr fontId="3"/>
  <dataValidations count="2">
    <dataValidation imeMode="disabled" allowBlank="1" showInputMessage="1" showErrorMessage="1" sqref="K12" xr:uid="{00000000-0002-0000-1300-000000000000}"/>
    <dataValidation type="list" allowBlank="1" showInputMessage="1" showErrorMessage="1" sqref="P21 P23:P24 P26 Z31 AJ31 AJ29 Z29 P19 AJ15:AJ17 AX15:AX16 W15:W17 P15:P17 AC15:AC17 AQ15:AQ16 P28:P31" xr:uid="{00000000-0002-0000-1300-000001000000}">
      <formula1>"□,■"</formula1>
    </dataValidation>
  </dataValidations>
  <printOptions horizontalCentered="1"/>
  <pageMargins left="0.23622047244094499" right="0.23622047244094499" top="0.74803149606299202" bottom="0.74803149606299202" header="0.31496062992126" footer="0.31496062992126"/>
  <pageSetup paperSize="9" scale="69" orientation="portrait" r:id="rId1"/>
  <headerFooter>
    <oddFooter>&amp;RNDA対象資料:29-0174-SYS001146(S)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1B80-F186-4D3F-9F36-8697E4E3791C}">
  <sheetPr>
    <pageSetUpPr fitToPage="1"/>
  </sheetPr>
  <dimension ref="A1:BG62"/>
  <sheetViews>
    <sheetView showGridLines="0" view="pageBreakPreview" topLeftCell="A21" zoomScale="70" zoomScaleNormal="70" zoomScaleSheetLayoutView="70" workbookViewId="0">
      <selection activeCell="Q58" sqref="Q58:AB58"/>
    </sheetView>
  </sheetViews>
  <sheetFormatPr defaultColWidth="2.44140625" defaultRowHeight="16.2"/>
  <cols>
    <col min="1" max="14" width="2.44140625" style="262"/>
    <col min="15" max="15" width="3.44140625" style="262" bestFit="1" customWidth="1"/>
    <col min="16" max="25" width="2.44140625" style="262"/>
    <col min="26" max="52" width="2.88671875" style="262" customWidth="1"/>
    <col min="53" max="53" width="3.33203125" style="262" customWidth="1"/>
    <col min="54" max="54" width="3.44140625" style="262" customWidth="1"/>
    <col min="55" max="16384" width="2.44140625" style="262"/>
  </cols>
  <sheetData>
    <row r="1" spans="2:59" s="261" customFormat="1" ht="12.75" customHeight="1"/>
    <row r="2" spans="2:59" s="261" customFormat="1" ht="6.75" customHeight="1">
      <c r="B2" s="882" t="s">
        <v>1172</v>
      </c>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row>
    <row r="3" spans="2:59" s="261" customFormat="1" ht="6.75" customHeight="1">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row>
    <row r="4" spans="2:59" s="261" customFormat="1" ht="6.75" customHeight="1">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row>
    <row r="5" spans="2:59" s="261" customFormat="1" ht="6.75" customHeight="1">
      <c r="B5" s="882"/>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row>
    <row r="6" spans="2:59">
      <c r="AO6" s="261"/>
      <c r="AQ6" s="261"/>
      <c r="AR6" s="261"/>
      <c r="AS6" s="261"/>
      <c r="AT6" s="263"/>
      <c r="AU6" s="264"/>
      <c r="AV6" s="261"/>
      <c r="AW6" s="261"/>
      <c r="BB6" s="154" t="str">
        <f>本紙!AY5</f>
        <v>Ver.1.7(2025.05.31～）</v>
      </c>
    </row>
    <row r="7" spans="2:59" ht="13.5" customHeight="1">
      <c r="B7" s="883" t="s">
        <v>548</v>
      </c>
      <c r="C7" s="884"/>
      <c r="D7" s="884"/>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4"/>
      <c r="AZ7" s="884"/>
      <c r="BA7" s="885"/>
    </row>
    <row r="8" spans="2:59">
      <c r="B8" s="886"/>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7"/>
      <c r="AY8" s="887"/>
      <c r="AZ8" s="887"/>
      <c r="BA8" s="888"/>
    </row>
    <row r="9" spans="2:59">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row>
    <row r="10" spans="2:59" ht="14.25" customHeight="1">
      <c r="B10" s="261"/>
      <c r="C10" s="261"/>
      <c r="D10" s="261"/>
      <c r="E10" s="261"/>
      <c r="F10" s="261"/>
      <c r="G10" s="261"/>
      <c r="H10" s="261"/>
      <c r="I10" s="261"/>
      <c r="J10" s="261"/>
      <c r="K10" s="261"/>
      <c r="L10" s="261"/>
      <c r="M10" s="261"/>
      <c r="N10" s="261"/>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2:59" ht="21.45" customHeight="1">
      <c r="B11" s="889" t="s">
        <v>2</v>
      </c>
      <c r="C11" s="890"/>
      <c r="D11" s="890"/>
      <c r="E11" s="890"/>
      <c r="F11" s="890"/>
      <c r="G11" s="890"/>
      <c r="H11" s="890"/>
      <c r="I11" s="890"/>
      <c r="J11" s="891"/>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2"/>
      <c r="AY11" s="892"/>
      <c r="AZ11" s="892"/>
      <c r="BA11" s="893"/>
    </row>
    <row r="12" spans="2:59" ht="13.95" customHeight="1">
      <c r="B12" s="237"/>
      <c r="C12" s="261"/>
      <c r="D12" s="256"/>
      <c r="E12" s="256"/>
      <c r="F12" s="256"/>
      <c r="G12" s="256"/>
      <c r="H12" s="256"/>
      <c r="I12" s="256"/>
      <c r="J12" s="256"/>
      <c r="K12" s="256"/>
      <c r="L12" s="256"/>
      <c r="M12" s="261"/>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row>
    <row r="13" spans="2:59" ht="32.25" customHeight="1">
      <c r="B13" s="894" t="s">
        <v>3</v>
      </c>
      <c r="C13" s="895"/>
      <c r="D13" s="895"/>
      <c r="E13" s="895"/>
      <c r="F13" s="895"/>
      <c r="G13" s="895"/>
      <c r="H13" s="895"/>
      <c r="I13" s="895"/>
      <c r="J13" s="895"/>
      <c r="K13" s="895"/>
      <c r="L13" s="895"/>
      <c r="M13" s="895"/>
      <c r="N13" s="896"/>
      <c r="O13" s="870" t="s">
        <v>5</v>
      </c>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1"/>
      <c r="AY13" s="871"/>
      <c r="AZ13" s="871"/>
      <c r="BA13" s="897"/>
      <c r="BG13" s="265"/>
    </row>
    <row r="14" spans="2:59" ht="18.75" customHeight="1">
      <c r="B14" s="870" t="s">
        <v>1058</v>
      </c>
      <c r="C14" s="871"/>
      <c r="D14" s="871"/>
      <c r="E14" s="871"/>
      <c r="F14" s="871"/>
      <c r="G14" s="871"/>
      <c r="H14" s="871"/>
      <c r="I14" s="871"/>
      <c r="J14" s="871"/>
      <c r="K14" s="871"/>
      <c r="L14" s="871"/>
      <c r="M14" s="871"/>
      <c r="N14" s="872"/>
      <c r="O14" s="140"/>
      <c r="P14" s="238"/>
      <c r="Q14" s="238"/>
      <c r="R14" s="238"/>
      <c r="S14" s="141"/>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142"/>
      <c r="BG14" s="265"/>
    </row>
    <row r="15" spans="2:59" ht="21.75" customHeight="1">
      <c r="B15" s="873"/>
      <c r="C15" s="874"/>
      <c r="D15" s="874"/>
      <c r="E15" s="874"/>
      <c r="F15" s="874"/>
      <c r="G15" s="874"/>
      <c r="H15" s="874"/>
      <c r="I15" s="874"/>
      <c r="J15" s="874"/>
      <c r="K15" s="874"/>
      <c r="L15" s="874"/>
      <c r="M15" s="874"/>
      <c r="N15" s="875"/>
      <c r="O15" s="239"/>
      <c r="P15" s="116"/>
      <c r="Q15" s="879" t="s">
        <v>244</v>
      </c>
      <c r="R15" s="879"/>
      <c r="S15" s="255" t="s">
        <v>1059</v>
      </c>
      <c r="T15" s="116"/>
      <c r="U15" s="116"/>
      <c r="V15" s="116"/>
      <c r="W15" s="116"/>
      <c r="X15" s="116"/>
      <c r="Y15" s="116"/>
      <c r="Z15" s="116"/>
      <c r="AA15" s="116"/>
      <c r="AD15" s="879" t="s">
        <v>244</v>
      </c>
      <c r="AE15" s="879"/>
      <c r="AF15" s="255" t="s">
        <v>1060</v>
      </c>
      <c r="AG15" s="116"/>
      <c r="AH15" s="116"/>
      <c r="AI15" s="116"/>
      <c r="AJ15" s="116"/>
      <c r="AK15" s="116"/>
      <c r="AL15" s="116"/>
      <c r="AM15" s="116"/>
      <c r="AN15" s="116"/>
      <c r="AO15" s="116"/>
      <c r="AP15" s="116"/>
      <c r="AQ15" s="879" t="s">
        <v>244</v>
      </c>
      <c r="AR15" s="879"/>
      <c r="AS15" s="255" t="s">
        <v>1061</v>
      </c>
      <c r="AT15" s="116"/>
      <c r="AU15" s="116"/>
      <c r="AV15" s="116"/>
      <c r="AW15" s="116"/>
      <c r="AX15" s="116"/>
      <c r="AY15" s="116"/>
      <c r="AZ15" s="116"/>
      <c r="BA15" s="233"/>
      <c r="BG15" s="265"/>
    </row>
    <row r="16" spans="2:59" ht="6" customHeight="1">
      <c r="B16" s="873"/>
      <c r="C16" s="874"/>
      <c r="D16" s="874"/>
      <c r="E16" s="874"/>
      <c r="F16" s="874"/>
      <c r="G16" s="874"/>
      <c r="H16" s="874"/>
      <c r="I16" s="874"/>
      <c r="J16" s="874"/>
      <c r="K16" s="874"/>
      <c r="L16" s="874"/>
      <c r="M16" s="874"/>
      <c r="N16" s="875"/>
      <c r="O16" s="239"/>
      <c r="P16" s="116"/>
      <c r="Q16" s="256"/>
      <c r="R16" s="256"/>
      <c r="S16" s="255"/>
      <c r="T16" s="116"/>
      <c r="U16" s="116"/>
      <c r="V16" s="116"/>
      <c r="W16" s="116"/>
      <c r="X16" s="116"/>
      <c r="Y16" s="116"/>
      <c r="Z16" s="116"/>
      <c r="AA16" s="116"/>
      <c r="AB16" s="116"/>
      <c r="AC16" s="116"/>
      <c r="AD16" s="256"/>
      <c r="AE16" s="256"/>
      <c r="AF16" s="255"/>
      <c r="AG16" s="116"/>
      <c r="AH16" s="116"/>
      <c r="AI16" s="116"/>
      <c r="AJ16" s="116"/>
      <c r="AK16" s="116"/>
      <c r="AL16" s="116"/>
      <c r="AM16" s="116"/>
      <c r="AN16" s="116"/>
      <c r="AO16" s="116"/>
      <c r="AP16" s="116"/>
      <c r="AQ16" s="256"/>
      <c r="AR16" s="256"/>
      <c r="AS16" s="255"/>
      <c r="AT16" s="116"/>
      <c r="AU16" s="116"/>
      <c r="AV16" s="116"/>
      <c r="AW16" s="116"/>
      <c r="AX16" s="116"/>
      <c r="AY16" s="116"/>
      <c r="AZ16" s="116"/>
      <c r="BA16" s="233"/>
      <c r="BG16" s="265"/>
    </row>
    <row r="17" spans="1:59" ht="15" customHeight="1">
      <c r="B17" s="873"/>
      <c r="C17" s="874"/>
      <c r="D17" s="874"/>
      <c r="E17" s="874"/>
      <c r="F17" s="874"/>
      <c r="G17" s="874"/>
      <c r="H17" s="874"/>
      <c r="I17" s="874"/>
      <c r="J17" s="874"/>
      <c r="K17" s="874"/>
      <c r="L17" s="874"/>
      <c r="M17" s="874"/>
      <c r="N17" s="875"/>
      <c r="O17" s="239"/>
      <c r="P17" s="116"/>
      <c r="Q17" s="237" t="s">
        <v>1062</v>
      </c>
      <c r="S17" s="255"/>
      <c r="T17" s="116"/>
      <c r="U17" s="116"/>
      <c r="V17" s="116"/>
      <c r="W17" s="116"/>
      <c r="X17" s="116"/>
      <c r="Y17" s="116"/>
      <c r="Z17" s="116"/>
      <c r="AA17" s="116"/>
      <c r="AB17" s="116"/>
      <c r="AC17" s="116"/>
      <c r="AD17" s="256"/>
      <c r="AF17" s="255"/>
      <c r="AG17" s="116"/>
      <c r="AH17" s="116"/>
      <c r="AI17" s="116"/>
      <c r="AJ17" s="116"/>
      <c r="AK17" s="116"/>
      <c r="AL17" s="116"/>
      <c r="AM17" s="116"/>
      <c r="AN17" s="116"/>
      <c r="AO17" s="116"/>
      <c r="AP17" s="116"/>
      <c r="AQ17" s="256"/>
      <c r="AR17" s="256"/>
      <c r="AS17" s="255"/>
      <c r="AT17" s="116"/>
      <c r="AU17" s="116"/>
      <c r="AV17" s="116"/>
      <c r="AW17" s="116"/>
      <c r="AX17" s="116"/>
      <c r="AY17" s="116"/>
      <c r="AZ17" s="116"/>
      <c r="BA17" s="233"/>
      <c r="BG17" s="265"/>
    </row>
    <row r="18" spans="1:59" ht="9" customHeight="1">
      <c r="B18" s="873"/>
      <c r="C18" s="874"/>
      <c r="D18" s="874"/>
      <c r="E18" s="874"/>
      <c r="F18" s="874"/>
      <c r="G18" s="874"/>
      <c r="H18" s="874"/>
      <c r="I18" s="874"/>
      <c r="J18" s="874"/>
      <c r="K18" s="874"/>
      <c r="L18" s="874"/>
      <c r="M18" s="874"/>
      <c r="N18" s="875"/>
      <c r="O18" s="239"/>
      <c r="P18" s="116"/>
      <c r="Q18" s="240"/>
      <c r="S18" s="255"/>
      <c r="T18" s="116"/>
      <c r="U18" s="116"/>
      <c r="V18" s="116"/>
      <c r="W18" s="116"/>
      <c r="X18" s="116"/>
      <c r="Y18" s="116"/>
      <c r="Z18" s="116"/>
      <c r="AA18" s="116"/>
      <c r="AB18" s="116"/>
      <c r="AC18" s="116"/>
      <c r="AD18" s="256"/>
      <c r="AF18" s="255"/>
      <c r="AG18" s="116"/>
      <c r="AH18" s="116"/>
      <c r="AI18" s="116"/>
      <c r="AJ18" s="116"/>
      <c r="AK18" s="116"/>
      <c r="AL18" s="116"/>
      <c r="AM18" s="116"/>
      <c r="AN18" s="116"/>
      <c r="AO18" s="116"/>
      <c r="AP18" s="116"/>
      <c r="AQ18" s="256"/>
      <c r="AR18" s="256"/>
      <c r="AS18" s="255"/>
      <c r="AT18" s="116"/>
      <c r="AU18" s="116"/>
      <c r="AV18" s="116"/>
      <c r="AW18" s="116"/>
      <c r="AX18" s="116"/>
      <c r="AY18" s="116"/>
      <c r="AZ18" s="116"/>
      <c r="BA18" s="233"/>
      <c r="BG18" s="265"/>
    </row>
    <row r="19" spans="1:59" ht="15.75" customHeight="1">
      <c r="B19" s="873"/>
      <c r="C19" s="874"/>
      <c r="D19" s="874"/>
      <c r="E19" s="874"/>
      <c r="F19" s="874"/>
      <c r="G19" s="874"/>
      <c r="H19" s="874"/>
      <c r="I19" s="874"/>
      <c r="J19" s="874"/>
      <c r="K19" s="874"/>
      <c r="L19" s="874"/>
      <c r="M19" s="874"/>
      <c r="N19" s="875"/>
      <c r="O19" s="266"/>
      <c r="P19" s="267"/>
      <c r="Q19" s="268" t="s">
        <v>1063</v>
      </c>
      <c r="R19" s="269"/>
      <c r="S19" s="193"/>
      <c r="T19" s="267"/>
      <c r="U19" s="267"/>
      <c r="V19" s="267"/>
      <c r="W19" s="267"/>
      <c r="X19" s="267"/>
      <c r="Y19" s="267"/>
      <c r="Z19" s="267"/>
      <c r="AA19" s="267"/>
      <c r="AB19" s="267"/>
      <c r="AC19" s="267"/>
      <c r="AD19" s="257"/>
      <c r="AE19" s="269"/>
      <c r="AF19" s="193"/>
      <c r="AG19" s="267"/>
      <c r="AH19" s="267"/>
      <c r="AI19" s="267"/>
      <c r="AJ19" s="267"/>
      <c r="AK19" s="267"/>
      <c r="AL19" s="267"/>
      <c r="AM19" s="267"/>
      <c r="AN19" s="267"/>
      <c r="AO19" s="267"/>
      <c r="AP19" s="267"/>
      <c r="AQ19" s="257"/>
      <c r="AR19" s="257"/>
      <c r="AS19" s="193"/>
      <c r="AT19" s="267"/>
      <c r="AU19" s="267"/>
      <c r="AV19" s="267"/>
      <c r="AW19" s="267"/>
      <c r="AX19" s="267"/>
      <c r="AY19" s="267"/>
      <c r="AZ19" s="267"/>
      <c r="BA19" s="270"/>
      <c r="BG19" s="265"/>
    </row>
    <row r="20" spans="1:59" ht="15.75" customHeight="1">
      <c r="B20" s="873"/>
      <c r="C20" s="874"/>
      <c r="D20" s="874"/>
      <c r="E20" s="874"/>
      <c r="F20" s="874"/>
      <c r="G20" s="874"/>
      <c r="H20" s="874"/>
      <c r="I20" s="874"/>
      <c r="J20" s="874"/>
      <c r="K20" s="874"/>
      <c r="L20" s="874"/>
      <c r="M20" s="874"/>
      <c r="N20" s="875"/>
      <c r="O20" s="271"/>
      <c r="P20" s="267"/>
      <c r="Q20" s="268" t="s">
        <v>1064</v>
      </c>
      <c r="R20" s="269"/>
      <c r="S20" s="193"/>
      <c r="T20" s="267"/>
      <c r="U20" s="267"/>
      <c r="V20" s="267"/>
      <c r="W20" s="267"/>
      <c r="X20" s="267"/>
      <c r="Y20" s="267"/>
      <c r="Z20" s="267"/>
      <c r="AA20" s="267"/>
      <c r="AB20" s="267"/>
      <c r="AC20" s="267"/>
      <c r="AD20" s="257"/>
      <c r="AE20" s="269"/>
      <c r="AF20" s="193"/>
      <c r="AG20" s="267"/>
      <c r="AH20" s="267"/>
      <c r="AI20" s="267"/>
      <c r="AJ20" s="267"/>
      <c r="AK20" s="267"/>
      <c r="AL20" s="267"/>
      <c r="AM20" s="267"/>
      <c r="AN20" s="267"/>
      <c r="AO20" s="267"/>
      <c r="AP20" s="267"/>
      <c r="AQ20" s="257"/>
      <c r="AR20" s="257"/>
      <c r="AS20" s="193"/>
      <c r="AT20" s="267"/>
      <c r="AU20" s="267"/>
      <c r="AV20" s="267"/>
      <c r="AW20" s="267"/>
      <c r="AX20" s="267"/>
      <c r="AY20" s="267"/>
      <c r="AZ20" s="267"/>
      <c r="BA20" s="270"/>
      <c r="BG20" s="265"/>
    </row>
    <row r="21" spans="1:59" ht="15.75" customHeight="1">
      <c r="B21" s="873"/>
      <c r="C21" s="874"/>
      <c r="D21" s="874"/>
      <c r="E21" s="874"/>
      <c r="F21" s="874"/>
      <c r="G21" s="874"/>
      <c r="H21" s="874"/>
      <c r="I21" s="874"/>
      <c r="J21" s="874"/>
      <c r="K21" s="874"/>
      <c r="L21" s="874"/>
      <c r="M21" s="874"/>
      <c r="N21" s="875"/>
      <c r="O21" s="271"/>
      <c r="P21" s="267"/>
      <c r="Q21" s="268" t="s">
        <v>1065</v>
      </c>
      <c r="R21" s="269"/>
      <c r="S21" s="193"/>
      <c r="T21" s="267"/>
      <c r="U21" s="267"/>
      <c r="V21" s="267"/>
      <c r="W21" s="267"/>
      <c r="X21" s="267"/>
      <c r="Y21" s="267"/>
      <c r="Z21" s="267"/>
      <c r="AA21" s="267"/>
      <c r="AB21" s="267"/>
      <c r="AC21" s="267"/>
      <c r="AD21" s="257"/>
      <c r="AE21" s="269"/>
      <c r="AF21" s="193"/>
      <c r="AG21" s="267"/>
      <c r="AH21" s="267"/>
      <c r="AI21" s="267"/>
      <c r="AJ21" s="267"/>
      <c r="AK21" s="267"/>
      <c r="AL21" s="267"/>
      <c r="AM21" s="267"/>
      <c r="AN21" s="267"/>
      <c r="AO21" s="267"/>
      <c r="AP21" s="267"/>
      <c r="AQ21" s="257"/>
      <c r="AR21" s="257"/>
      <c r="AS21" s="193"/>
      <c r="AT21" s="267"/>
      <c r="AU21" s="267"/>
      <c r="AV21" s="267"/>
      <c r="AW21" s="267"/>
      <c r="AX21" s="267"/>
      <c r="AY21" s="267"/>
      <c r="AZ21" s="267"/>
      <c r="BA21" s="270"/>
      <c r="BG21" s="265"/>
    </row>
    <row r="22" spans="1:59" ht="14.25" customHeight="1">
      <c r="B22" s="873"/>
      <c r="C22" s="874"/>
      <c r="D22" s="874"/>
      <c r="E22" s="874"/>
      <c r="F22" s="874"/>
      <c r="G22" s="874"/>
      <c r="H22" s="874"/>
      <c r="I22" s="874"/>
      <c r="J22" s="874"/>
      <c r="K22" s="874"/>
      <c r="L22" s="874"/>
      <c r="M22" s="874"/>
      <c r="N22" s="875"/>
      <c r="O22" s="271"/>
      <c r="P22" s="267"/>
      <c r="Q22" s="257"/>
      <c r="R22" s="272"/>
      <c r="S22" s="193"/>
      <c r="T22" s="267"/>
      <c r="U22" s="267"/>
      <c r="V22" s="267"/>
      <c r="W22" s="267"/>
      <c r="X22" s="267"/>
      <c r="Y22" s="267"/>
      <c r="Z22" s="267"/>
      <c r="AA22" s="267"/>
      <c r="AB22" s="267"/>
      <c r="AC22" s="267"/>
      <c r="AD22" s="257"/>
      <c r="AE22" s="269"/>
      <c r="AF22" s="193"/>
      <c r="AG22" s="267"/>
      <c r="AH22" s="267"/>
      <c r="AI22" s="267"/>
      <c r="AJ22" s="267"/>
      <c r="AK22" s="267"/>
      <c r="AL22" s="267"/>
      <c r="AM22" s="267"/>
      <c r="AN22" s="267"/>
      <c r="AO22" s="267"/>
      <c r="AP22" s="267"/>
      <c r="AQ22" s="257"/>
      <c r="AR22" s="257"/>
      <c r="AS22" s="193"/>
      <c r="AT22" s="267"/>
      <c r="AU22" s="267"/>
      <c r="AV22" s="267"/>
      <c r="AW22" s="267"/>
      <c r="AX22" s="267"/>
      <c r="AY22" s="267"/>
      <c r="AZ22" s="267"/>
      <c r="BA22" s="270"/>
      <c r="BG22" s="265"/>
    </row>
    <row r="23" spans="1:59" ht="15" customHeight="1">
      <c r="B23" s="873"/>
      <c r="C23" s="874"/>
      <c r="D23" s="874"/>
      <c r="E23" s="874"/>
      <c r="F23" s="874"/>
      <c r="G23" s="874"/>
      <c r="H23" s="874"/>
      <c r="I23" s="874"/>
      <c r="J23" s="874"/>
      <c r="K23" s="874"/>
      <c r="L23" s="874"/>
      <c r="M23" s="874"/>
      <c r="N23" s="875"/>
      <c r="O23" s="269"/>
      <c r="P23" s="267"/>
      <c r="Q23" s="272" t="s">
        <v>1066</v>
      </c>
      <c r="R23" s="193"/>
      <c r="S23" s="193"/>
      <c r="T23" s="267"/>
      <c r="U23" s="267"/>
      <c r="V23" s="267"/>
      <c r="W23" s="267"/>
      <c r="X23" s="267"/>
      <c r="Y23" s="267"/>
      <c r="Z23" s="267"/>
      <c r="AA23" s="267"/>
      <c r="AB23" s="267"/>
      <c r="AC23" s="267"/>
      <c r="AD23" s="257"/>
      <c r="AE23" s="257"/>
      <c r="AF23" s="193"/>
      <c r="AG23" s="267"/>
      <c r="AH23" s="267"/>
      <c r="AI23" s="267"/>
      <c r="AJ23" s="267"/>
      <c r="AK23" s="267"/>
      <c r="AL23" s="267"/>
      <c r="AM23" s="267"/>
      <c r="AN23" s="267"/>
      <c r="AO23" s="267"/>
      <c r="AP23" s="267"/>
      <c r="AQ23" s="257"/>
      <c r="AR23" s="257"/>
      <c r="AS23" s="193"/>
      <c r="AT23" s="267"/>
      <c r="AU23" s="267"/>
      <c r="AV23" s="267"/>
      <c r="AW23" s="267"/>
      <c r="AX23" s="267"/>
      <c r="AY23" s="267"/>
      <c r="AZ23" s="267"/>
      <c r="BA23" s="270"/>
      <c r="BG23" s="265"/>
    </row>
    <row r="24" spans="1:59" ht="5.25" customHeight="1">
      <c r="B24" s="873"/>
      <c r="C24" s="874"/>
      <c r="D24" s="874"/>
      <c r="E24" s="874"/>
      <c r="F24" s="874"/>
      <c r="G24" s="874"/>
      <c r="H24" s="874"/>
      <c r="I24" s="874"/>
      <c r="J24" s="874"/>
      <c r="K24" s="874"/>
      <c r="L24" s="874"/>
      <c r="M24" s="874"/>
      <c r="N24" s="875"/>
      <c r="O24" s="271"/>
      <c r="P24" s="267"/>
      <c r="Q24" s="257"/>
      <c r="R24" s="193"/>
      <c r="S24" s="193"/>
      <c r="T24" s="267"/>
      <c r="U24" s="267"/>
      <c r="V24" s="267"/>
      <c r="W24" s="267"/>
      <c r="X24" s="267"/>
      <c r="Y24" s="267"/>
      <c r="Z24" s="267"/>
      <c r="AA24" s="267"/>
      <c r="AB24" s="267"/>
      <c r="AC24" s="267"/>
      <c r="AD24" s="257"/>
      <c r="AE24" s="257"/>
      <c r="AF24" s="193"/>
      <c r="AG24" s="267"/>
      <c r="AH24" s="267"/>
      <c r="AI24" s="267"/>
      <c r="AJ24" s="267"/>
      <c r="AK24" s="267"/>
      <c r="AL24" s="267"/>
      <c r="AM24" s="267"/>
      <c r="AN24" s="267"/>
      <c r="AO24" s="267"/>
      <c r="AP24" s="267"/>
      <c r="AQ24" s="257"/>
      <c r="AR24" s="257"/>
      <c r="AS24" s="193"/>
      <c r="AT24" s="267"/>
      <c r="AU24" s="267"/>
      <c r="AV24" s="267"/>
      <c r="AW24" s="267"/>
      <c r="AX24" s="267"/>
      <c r="AY24" s="267"/>
      <c r="AZ24" s="267"/>
      <c r="BA24" s="270"/>
      <c r="BG24" s="265"/>
    </row>
    <row r="25" spans="1:59" ht="15" customHeight="1">
      <c r="B25" s="873"/>
      <c r="C25" s="874"/>
      <c r="D25" s="874"/>
      <c r="E25" s="874"/>
      <c r="F25" s="874"/>
      <c r="G25" s="874"/>
      <c r="H25" s="874"/>
      <c r="I25" s="874"/>
      <c r="J25" s="874"/>
      <c r="K25" s="874"/>
      <c r="L25" s="874"/>
      <c r="M25" s="874"/>
      <c r="N25" s="875"/>
      <c r="O25" s="271"/>
      <c r="P25" s="267"/>
      <c r="Q25" s="880" t="s">
        <v>1067</v>
      </c>
      <c r="R25" s="880"/>
      <c r="S25" s="272" t="s">
        <v>1068</v>
      </c>
      <c r="T25" s="273"/>
      <c r="U25" s="273"/>
      <c r="V25" s="273"/>
      <c r="W25" s="273"/>
      <c r="X25" s="273"/>
      <c r="Y25" s="273"/>
      <c r="Z25" s="273"/>
      <c r="AA25" s="273"/>
      <c r="AB25" s="273"/>
      <c r="AC25" s="273"/>
      <c r="AD25" s="274"/>
      <c r="AE25" s="274"/>
      <c r="AF25" s="272"/>
      <c r="AG25" s="273"/>
      <c r="AH25" s="273"/>
      <c r="AI25" s="273"/>
      <c r="AJ25" s="273"/>
      <c r="AK25" s="273"/>
      <c r="AL25" s="273"/>
      <c r="AM25" s="273"/>
      <c r="AN25" s="273"/>
      <c r="AO25" s="273"/>
      <c r="AP25" s="273"/>
      <c r="AQ25" s="274"/>
      <c r="AR25" s="274"/>
      <c r="AS25" s="272"/>
      <c r="AT25" s="273"/>
      <c r="AU25" s="273"/>
      <c r="AV25" s="273"/>
      <c r="AW25" s="273"/>
      <c r="AX25" s="273"/>
      <c r="AY25" s="267"/>
      <c r="AZ25" s="267"/>
      <c r="BA25" s="270"/>
      <c r="BG25" s="265"/>
    </row>
    <row r="26" spans="1:59" ht="18" customHeight="1">
      <c r="B26" s="873"/>
      <c r="C26" s="874"/>
      <c r="D26" s="874"/>
      <c r="E26" s="874"/>
      <c r="F26" s="874"/>
      <c r="G26" s="874"/>
      <c r="H26" s="874"/>
      <c r="I26" s="874"/>
      <c r="J26" s="874"/>
      <c r="K26" s="874"/>
      <c r="L26" s="874"/>
      <c r="M26" s="874"/>
      <c r="N26" s="875"/>
      <c r="O26" s="271"/>
      <c r="P26" s="267"/>
      <c r="Q26" s="274"/>
      <c r="R26" s="274"/>
      <c r="S26" s="272" t="s">
        <v>1069</v>
      </c>
      <c r="T26" s="273"/>
      <c r="U26" s="273"/>
      <c r="V26" s="273"/>
      <c r="W26" s="273"/>
      <c r="X26" s="273"/>
      <c r="Y26" s="273"/>
      <c r="Z26" s="273"/>
      <c r="AA26" s="273"/>
      <c r="AB26" s="273"/>
      <c r="AC26" s="273"/>
      <c r="AD26" s="274"/>
      <c r="AE26" s="274"/>
      <c r="AF26" s="272"/>
      <c r="AG26" s="273"/>
      <c r="AH26" s="273"/>
      <c r="AI26" s="273"/>
      <c r="AJ26" s="273"/>
      <c r="AK26" s="273"/>
      <c r="AL26" s="273"/>
      <c r="AM26" s="273"/>
      <c r="AN26" s="273"/>
      <c r="AO26" s="273"/>
      <c r="AP26" s="273"/>
      <c r="AQ26" s="274"/>
      <c r="AR26" s="274"/>
      <c r="AS26" s="272"/>
      <c r="AT26" s="273"/>
      <c r="AU26" s="273"/>
      <c r="AV26" s="273"/>
      <c r="AW26" s="273"/>
      <c r="AX26" s="273"/>
      <c r="AY26" s="267"/>
      <c r="AZ26" s="267"/>
      <c r="BA26" s="270"/>
      <c r="BG26" s="265"/>
    </row>
    <row r="27" spans="1:59" ht="18" customHeight="1">
      <c r="B27" s="873"/>
      <c r="C27" s="874"/>
      <c r="D27" s="874"/>
      <c r="E27" s="874"/>
      <c r="F27" s="874"/>
      <c r="G27" s="874"/>
      <c r="H27" s="874"/>
      <c r="I27" s="874"/>
      <c r="J27" s="874"/>
      <c r="K27" s="874"/>
      <c r="L27" s="874"/>
      <c r="M27" s="874"/>
      <c r="N27" s="875"/>
      <c r="O27" s="271"/>
      <c r="P27" s="267"/>
      <c r="Q27" s="274"/>
      <c r="R27" s="274"/>
      <c r="S27" s="272"/>
      <c r="T27" s="273"/>
      <c r="U27" s="273"/>
      <c r="V27" s="881" t="s">
        <v>244</v>
      </c>
      <c r="W27" s="881"/>
      <c r="X27" s="272" t="s">
        <v>1070</v>
      </c>
      <c r="Y27" s="272"/>
      <c r="Z27" s="273"/>
      <c r="AA27" s="273"/>
      <c r="AB27" s="273"/>
      <c r="AC27" s="273"/>
      <c r="AD27" s="274"/>
      <c r="AE27" s="274"/>
      <c r="AF27" s="272"/>
      <c r="AG27" s="273"/>
      <c r="AH27" s="273"/>
      <c r="AI27" s="273"/>
      <c r="AJ27" s="273"/>
      <c r="AK27" s="273"/>
      <c r="AL27" s="273"/>
      <c r="AM27" s="273"/>
      <c r="AN27" s="273"/>
      <c r="AO27" s="273"/>
      <c r="AP27" s="273"/>
      <c r="AQ27" s="274"/>
      <c r="AR27" s="274"/>
      <c r="AS27" s="272"/>
      <c r="AT27" s="273"/>
      <c r="AU27" s="273"/>
      <c r="AV27" s="273"/>
      <c r="AW27" s="273"/>
      <c r="AX27" s="273"/>
      <c r="AY27" s="267"/>
      <c r="AZ27" s="267"/>
      <c r="BA27" s="270"/>
      <c r="BG27" s="265"/>
    </row>
    <row r="28" spans="1:59" ht="15" customHeight="1">
      <c r="B28" s="876"/>
      <c r="C28" s="877"/>
      <c r="D28" s="877"/>
      <c r="E28" s="877"/>
      <c r="F28" s="877"/>
      <c r="G28" s="877"/>
      <c r="H28" s="877"/>
      <c r="I28" s="877"/>
      <c r="J28" s="877"/>
      <c r="K28" s="877"/>
      <c r="L28" s="877"/>
      <c r="M28" s="877"/>
      <c r="N28" s="878"/>
      <c r="O28" s="258"/>
      <c r="P28" s="259"/>
      <c r="Q28" s="275"/>
      <c r="R28" s="275"/>
      <c r="S28" s="276"/>
      <c r="T28" s="259"/>
      <c r="U28" s="259"/>
      <c r="V28" s="259"/>
      <c r="W28" s="259"/>
      <c r="X28" s="259"/>
      <c r="Y28" s="259"/>
      <c r="Z28" s="259"/>
      <c r="AA28" s="259"/>
      <c r="AB28" s="259"/>
      <c r="AC28" s="259"/>
      <c r="AD28" s="275"/>
      <c r="AE28" s="275"/>
      <c r="AF28" s="276"/>
      <c r="AG28" s="259"/>
      <c r="AH28" s="259"/>
      <c r="AI28" s="259"/>
      <c r="AJ28" s="259"/>
      <c r="AK28" s="259"/>
      <c r="AL28" s="259"/>
      <c r="AM28" s="259"/>
      <c r="AN28" s="259"/>
      <c r="AO28" s="259"/>
      <c r="AP28" s="259"/>
      <c r="AQ28" s="275"/>
      <c r="AR28" s="275"/>
      <c r="AS28" s="276"/>
      <c r="AT28" s="259"/>
      <c r="AU28" s="259"/>
      <c r="AV28" s="259"/>
      <c r="AW28" s="259"/>
      <c r="AX28" s="259"/>
      <c r="AY28" s="259"/>
      <c r="AZ28" s="259"/>
      <c r="BA28" s="260"/>
      <c r="BG28" s="265"/>
    </row>
    <row r="29" spans="1:59">
      <c r="A29" s="256"/>
      <c r="B29" s="844" t="s">
        <v>841</v>
      </c>
      <c r="C29" s="793"/>
      <c r="D29" s="793"/>
      <c r="E29" s="793"/>
      <c r="F29" s="793"/>
      <c r="G29" s="793"/>
      <c r="H29" s="793"/>
      <c r="I29" s="793"/>
      <c r="J29" s="793"/>
      <c r="K29" s="793"/>
      <c r="L29" s="793"/>
      <c r="M29" s="793"/>
      <c r="N29" s="793"/>
      <c r="O29" s="865" t="s">
        <v>1071</v>
      </c>
      <c r="P29" s="865"/>
      <c r="Q29" s="865"/>
      <c r="R29" s="865"/>
      <c r="S29" s="865"/>
      <c r="T29" s="865"/>
      <c r="U29" s="865"/>
      <c r="V29" s="865"/>
      <c r="W29" s="865"/>
      <c r="X29" s="865"/>
      <c r="Y29" s="865"/>
      <c r="Z29" s="865"/>
      <c r="AA29" s="865"/>
      <c r="AB29" s="865"/>
      <c r="AC29" s="865" t="s">
        <v>1072</v>
      </c>
      <c r="AD29" s="865"/>
      <c r="AE29" s="865"/>
      <c r="AF29" s="865"/>
      <c r="AG29" s="865"/>
      <c r="AH29" s="865"/>
      <c r="AI29" s="865"/>
      <c r="AJ29" s="865"/>
      <c r="AK29" s="865"/>
      <c r="AL29" s="865"/>
      <c r="AM29" s="865"/>
      <c r="AN29" s="865"/>
      <c r="AO29" s="865"/>
      <c r="AP29" s="865"/>
      <c r="AQ29" s="866" t="s">
        <v>1073</v>
      </c>
      <c r="AR29" s="867"/>
      <c r="AS29" s="867"/>
      <c r="AT29" s="867"/>
      <c r="AU29" s="867"/>
      <c r="AV29" s="867"/>
      <c r="AW29" s="867"/>
      <c r="AX29" s="867"/>
      <c r="AY29" s="867"/>
      <c r="AZ29" s="867"/>
      <c r="BA29" s="867"/>
      <c r="BG29" s="265"/>
    </row>
    <row r="30" spans="1:59" ht="22.2" customHeight="1">
      <c r="A30" s="256"/>
      <c r="B30" s="792"/>
      <c r="C30" s="793"/>
      <c r="D30" s="793"/>
      <c r="E30" s="793"/>
      <c r="F30" s="793"/>
      <c r="G30" s="793"/>
      <c r="H30" s="793"/>
      <c r="I30" s="793"/>
      <c r="J30" s="793"/>
      <c r="K30" s="793"/>
      <c r="L30" s="793"/>
      <c r="M30" s="793"/>
      <c r="N30" s="793"/>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804"/>
      <c r="AR30" s="804"/>
      <c r="AS30" s="804"/>
      <c r="AT30" s="804"/>
      <c r="AU30" s="804"/>
      <c r="AV30" s="804"/>
      <c r="AW30" s="804"/>
      <c r="AX30" s="804"/>
      <c r="AY30" s="804"/>
      <c r="AZ30" s="804"/>
      <c r="BA30" s="804"/>
      <c r="BG30" s="265"/>
    </row>
    <row r="31" spans="1:59">
      <c r="A31" s="256"/>
      <c r="B31" s="792"/>
      <c r="C31" s="793"/>
      <c r="D31" s="793"/>
      <c r="E31" s="793"/>
      <c r="F31" s="793"/>
      <c r="G31" s="793"/>
      <c r="H31" s="793"/>
      <c r="I31" s="793"/>
      <c r="J31" s="793"/>
      <c r="K31" s="793"/>
      <c r="L31" s="793"/>
      <c r="M31" s="793"/>
      <c r="N31" s="793"/>
      <c r="O31" s="805">
        <v>1</v>
      </c>
      <c r="P31" s="805"/>
      <c r="Q31" s="806"/>
      <c r="R31" s="806"/>
      <c r="S31" s="806"/>
      <c r="T31" s="806"/>
      <c r="U31" s="806"/>
      <c r="V31" s="806"/>
      <c r="W31" s="806"/>
      <c r="X31" s="806"/>
      <c r="Y31" s="806"/>
      <c r="Z31" s="806"/>
      <c r="AA31" s="806"/>
      <c r="AB31" s="806"/>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0"/>
      <c r="AZ31" s="810"/>
      <c r="BA31" s="810"/>
      <c r="BG31" s="265"/>
    </row>
    <row r="32" spans="1:59">
      <c r="A32" s="256"/>
      <c r="B32" s="792"/>
      <c r="C32" s="793"/>
      <c r="D32" s="793"/>
      <c r="E32" s="793"/>
      <c r="F32" s="793"/>
      <c r="G32" s="793"/>
      <c r="H32" s="793"/>
      <c r="I32" s="793"/>
      <c r="J32" s="793"/>
      <c r="K32" s="793"/>
      <c r="L32" s="793"/>
      <c r="M32" s="793"/>
      <c r="N32" s="793"/>
      <c r="O32" s="805">
        <v>2</v>
      </c>
      <c r="P32" s="805"/>
      <c r="Q32" s="868" t="s">
        <v>1074</v>
      </c>
      <c r="R32" s="868"/>
      <c r="S32" s="868"/>
      <c r="T32" s="868"/>
      <c r="U32" s="868"/>
      <c r="V32" s="868"/>
      <c r="W32" s="868"/>
      <c r="X32" s="868"/>
      <c r="Y32" s="868"/>
      <c r="Z32" s="868"/>
      <c r="AA32" s="868"/>
      <c r="AB32" s="868"/>
      <c r="AC32" s="868"/>
      <c r="AD32" s="868"/>
      <c r="AE32" s="868"/>
      <c r="AF32" s="868"/>
      <c r="AG32" s="868"/>
      <c r="AH32" s="868"/>
      <c r="AI32" s="868"/>
      <c r="AJ32" s="868"/>
      <c r="AK32" s="868"/>
      <c r="AL32" s="868"/>
      <c r="AM32" s="868"/>
      <c r="AN32" s="868"/>
      <c r="AO32" s="868"/>
      <c r="AP32" s="868"/>
      <c r="AQ32" s="868"/>
      <c r="AR32" s="868"/>
      <c r="AS32" s="868"/>
      <c r="AT32" s="868"/>
      <c r="AU32" s="868"/>
      <c r="AV32" s="868"/>
      <c r="AW32" s="868"/>
      <c r="AX32" s="868"/>
      <c r="AY32" s="868"/>
      <c r="AZ32" s="868"/>
      <c r="BA32" s="868"/>
      <c r="BG32" s="265"/>
    </row>
    <row r="33" spans="1:59">
      <c r="A33" s="256"/>
      <c r="B33" s="792"/>
      <c r="C33" s="793"/>
      <c r="D33" s="793"/>
      <c r="E33" s="793"/>
      <c r="F33" s="793"/>
      <c r="G33" s="793"/>
      <c r="H33" s="793"/>
      <c r="I33" s="793"/>
      <c r="J33" s="793"/>
      <c r="K33" s="793"/>
      <c r="L33" s="793"/>
      <c r="M33" s="793"/>
      <c r="N33" s="793"/>
      <c r="O33" s="805"/>
      <c r="P33" s="80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9"/>
      <c r="AR33" s="819"/>
      <c r="AS33" s="819"/>
      <c r="AT33" s="819"/>
      <c r="AU33" s="819"/>
      <c r="AV33" s="819"/>
      <c r="AW33" s="819"/>
      <c r="AX33" s="819"/>
      <c r="AY33" s="819"/>
      <c r="AZ33" s="819"/>
      <c r="BA33" s="819"/>
      <c r="BG33" s="265"/>
    </row>
    <row r="34" spans="1:59">
      <c r="A34" s="256"/>
      <c r="B34" s="792"/>
      <c r="C34" s="793"/>
      <c r="D34" s="793"/>
      <c r="E34" s="793"/>
      <c r="F34" s="793"/>
      <c r="G34" s="793"/>
      <c r="H34" s="793"/>
      <c r="I34" s="793"/>
      <c r="J34" s="793"/>
      <c r="K34" s="793"/>
      <c r="L34" s="793"/>
      <c r="M34" s="793"/>
      <c r="N34" s="793"/>
      <c r="O34" s="805">
        <v>3</v>
      </c>
      <c r="P34" s="805"/>
      <c r="Q34" s="868" t="s">
        <v>1075</v>
      </c>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8"/>
      <c r="AY34" s="868"/>
      <c r="AZ34" s="868"/>
      <c r="BA34" s="868"/>
      <c r="BG34" s="265"/>
    </row>
    <row r="35" spans="1:59">
      <c r="A35" s="256"/>
      <c r="B35" s="792"/>
      <c r="C35" s="793"/>
      <c r="D35" s="793"/>
      <c r="E35" s="793"/>
      <c r="F35" s="793"/>
      <c r="G35" s="793"/>
      <c r="H35" s="793"/>
      <c r="I35" s="793"/>
      <c r="J35" s="793"/>
      <c r="K35" s="793"/>
      <c r="L35" s="793"/>
      <c r="M35" s="793"/>
      <c r="N35" s="793"/>
      <c r="O35" s="869"/>
      <c r="P35" s="869"/>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9"/>
      <c r="AR35" s="819"/>
      <c r="AS35" s="819"/>
      <c r="AT35" s="819"/>
      <c r="AU35" s="819"/>
      <c r="AV35" s="819"/>
      <c r="AW35" s="819"/>
      <c r="AX35" s="819"/>
      <c r="AY35" s="819"/>
      <c r="AZ35" s="819"/>
      <c r="BA35" s="819"/>
      <c r="BG35" s="265"/>
    </row>
    <row r="36" spans="1:59">
      <c r="A36" s="256"/>
      <c r="B36" s="790" t="s">
        <v>843</v>
      </c>
      <c r="C36" s="842"/>
      <c r="D36" s="842"/>
      <c r="E36" s="842"/>
      <c r="F36" s="842"/>
      <c r="G36" s="842"/>
      <c r="H36" s="842"/>
      <c r="I36" s="842"/>
      <c r="J36" s="842"/>
      <c r="K36" s="842"/>
      <c r="L36" s="842"/>
      <c r="M36" s="842"/>
      <c r="N36" s="843"/>
      <c r="O36" s="850" t="s">
        <v>1076</v>
      </c>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2"/>
      <c r="BG36" s="265"/>
    </row>
    <row r="37" spans="1:59" ht="16.2" customHeight="1">
      <c r="A37" s="256"/>
      <c r="B37" s="844"/>
      <c r="C37" s="845"/>
      <c r="D37" s="845"/>
      <c r="E37" s="845"/>
      <c r="F37" s="845"/>
      <c r="G37" s="845"/>
      <c r="H37" s="845"/>
      <c r="I37" s="845"/>
      <c r="J37" s="845"/>
      <c r="K37" s="845"/>
      <c r="L37" s="845"/>
      <c r="M37" s="845"/>
      <c r="N37" s="846"/>
      <c r="O37" s="853" t="s">
        <v>549</v>
      </c>
      <c r="P37" s="854"/>
      <c r="Q37" s="854"/>
      <c r="R37" s="854"/>
      <c r="S37" s="854"/>
      <c r="T37" s="854"/>
      <c r="U37" s="854"/>
      <c r="V37" s="854"/>
      <c r="W37" s="854"/>
      <c r="X37" s="854"/>
      <c r="Y37" s="854"/>
      <c r="Z37" s="854"/>
      <c r="AA37" s="854"/>
      <c r="AB37" s="854"/>
      <c r="AC37" s="854"/>
      <c r="AD37" s="854"/>
      <c r="AE37" s="854"/>
      <c r="AF37" s="854"/>
      <c r="AG37" s="854"/>
      <c r="AH37" s="854"/>
      <c r="AI37" s="854"/>
      <c r="AJ37" s="854"/>
      <c r="AK37" s="855" t="s">
        <v>844</v>
      </c>
      <c r="AL37" s="856"/>
      <c r="AM37" s="856"/>
      <c r="AN37" s="856"/>
      <c r="AO37" s="856"/>
      <c r="AP37" s="856"/>
      <c r="AQ37" s="856"/>
      <c r="AR37" s="856"/>
      <c r="AS37" s="856"/>
      <c r="AT37" s="856"/>
      <c r="AU37" s="856"/>
      <c r="AV37" s="856"/>
      <c r="AW37" s="856"/>
      <c r="AX37" s="856"/>
      <c r="AY37" s="856"/>
      <c r="AZ37" s="856"/>
      <c r="BA37" s="857"/>
      <c r="BG37" s="265"/>
    </row>
    <row r="38" spans="1:59">
      <c r="A38" s="256"/>
      <c r="B38" s="844"/>
      <c r="C38" s="845"/>
      <c r="D38" s="845"/>
      <c r="E38" s="845"/>
      <c r="F38" s="845"/>
      <c r="G38" s="845"/>
      <c r="H38" s="845"/>
      <c r="I38" s="845"/>
      <c r="J38" s="845"/>
      <c r="K38" s="845"/>
      <c r="L38" s="845"/>
      <c r="M38" s="845"/>
      <c r="N38" s="846"/>
      <c r="O38" s="853"/>
      <c r="P38" s="854"/>
      <c r="Q38" s="854"/>
      <c r="R38" s="854"/>
      <c r="S38" s="854"/>
      <c r="T38" s="854"/>
      <c r="U38" s="854"/>
      <c r="V38" s="854"/>
      <c r="W38" s="854"/>
      <c r="X38" s="854"/>
      <c r="Y38" s="854"/>
      <c r="Z38" s="854"/>
      <c r="AA38" s="854"/>
      <c r="AB38" s="854"/>
      <c r="AC38" s="854"/>
      <c r="AD38" s="854"/>
      <c r="AE38" s="854"/>
      <c r="AF38" s="854"/>
      <c r="AG38" s="854"/>
      <c r="AH38" s="854"/>
      <c r="AI38" s="854"/>
      <c r="AJ38" s="854"/>
      <c r="AK38" s="858"/>
      <c r="AL38" s="859"/>
      <c r="AM38" s="859"/>
      <c r="AN38" s="859"/>
      <c r="AO38" s="859"/>
      <c r="AP38" s="859"/>
      <c r="AQ38" s="859"/>
      <c r="AR38" s="859"/>
      <c r="AS38" s="859"/>
      <c r="AT38" s="859"/>
      <c r="AU38" s="859"/>
      <c r="AV38" s="859"/>
      <c r="AW38" s="859"/>
      <c r="AX38" s="859"/>
      <c r="AY38" s="859"/>
      <c r="AZ38" s="859"/>
      <c r="BA38" s="860"/>
      <c r="BG38" s="265"/>
    </row>
    <row r="39" spans="1:59">
      <c r="A39" s="256"/>
      <c r="B39" s="844"/>
      <c r="C39" s="845"/>
      <c r="D39" s="845"/>
      <c r="E39" s="845"/>
      <c r="F39" s="845"/>
      <c r="G39" s="845"/>
      <c r="H39" s="845"/>
      <c r="I39" s="845"/>
      <c r="J39" s="845"/>
      <c r="K39" s="845"/>
      <c r="L39" s="845"/>
      <c r="M39" s="845"/>
      <c r="N39" s="846"/>
      <c r="O39" s="820">
        <v>1</v>
      </c>
      <c r="P39" s="805"/>
      <c r="Q39" s="861"/>
      <c r="R39" s="861"/>
      <c r="S39" s="861"/>
      <c r="T39" s="861"/>
      <c r="U39" s="861"/>
      <c r="V39" s="861"/>
      <c r="W39" s="861"/>
      <c r="X39" s="861"/>
      <c r="Y39" s="861"/>
      <c r="Z39" s="861"/>
      <c r="AA39" s="861"/>
      <c r="AB39" s="861"/>
      <c r="AC39" s="861"/>
      <c r="AD39" s="861"/>
      <c r="AE39" s="861"/>
      <c r="AF39" s="861"/>
      <c r="AG39" s="861"/>
      <c r="AH39" s="861"/>
      <c r="AI39" s="861"/>
      <c r="AJ39" s="861"/>
      <c r="AK39" s="862"/>
      <c r="AL39" s="863"/>
      <c r="AM39" s="863"/>
      <c r="AN39" s="863"/>
      <c r="AO39" s="863"/>
      <c r="AP39" s="863"/>
      <c r="AQ39" s="863"/>
      <c r="AR39" s="863"/>
      <c r="AS39" s="863"/>
      <c r="AT39" s="863"/>
      <c r="AU39" s="863"/>
      <c r="AV39" s="863"/>
      <c r="AW39" s="863"/>
      <c r="AX39" s="863"/>
      <c r="AY39" s="863"/>
      <c r="AZ39" s="863"/>
      <c r="BA39" s="864"/>
      <c r="BG39" s="265"/>
    </row>
    <row r="40" spans="1:59">
      <c r="A40" s="256"/>
      <c r="B40" s="844"/>
      <c r="C40" s="845"/>
      <c r="D40" s="845"/>
      <c r="E40" s="845"/>
      <c r="F40" s="845"/>
      <c r="G40" s="845"/>
      <c r="H40" s="845"/>
      <c r="I40" s="845"/>
      <c r="J40" s="845"/>
      <c r="K40" s="845"/>
      <c r="L40" s="845"/>
      <c r="M40" s="845"/>
      <c r="N40" s="846"/>
      <c r="O40" s="820">
        <v>2</v>
      </c>
      <c r="P40" s="805"/>
      <c r="Q40" s="812" t="s">
        <v>1077</v>
      </c>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3"/>
      <c r="AZ40" s="813"/>
      <c r="BA40" s="814"/>
      <c r="BG40" s="265"/>
    </row>
    <row r="41" spans="1:59" ht="17.25" customHeight="1">
      <c r="A41" s="256"/>
      <c r="B41" s="844"/>
      <c r="C41" s="845"/>
      <c r="D41" s="845"/>
      <c r="E41" s="845"/>
      <c r="F41" s="845"/>
      <c r="G41" s="845"/>
      <c r="H41" s="845"/>
      <c r="I41" s="845"/>
      <c r="J41" s="845"/>
      <c r="K41" s="845"/>
      <c r="L41" s="845"/>
      <c r="M41" s="845"/>
      <c r="N41" s="846"/>
      <c r="O41" s="820"/>
      <c r="P41" s="805"/>
      <c r="Q41" s="821"/>
      <c r="R41" s="822"/>
      <c r="S41" s="822"/>
      <c r="T41" s="822"/>
      <c r="U41" s="822"/>
      <c r="V41" s="822"/>
      <c r="W41" s="822"/>
      <c r="X41" s="822"/>
      <c r="Y41" s="822"/>
      <c r="Z41" s="822"/>
      <c r="AA41" s="822"/>
      <c r="AB41" s="822"/>
      <c r="AC41" s="822"/>
      <c r="AD41" s="822"/>
      <c r="AE41" s="822"/>
      <c r="AF41" s="822"/>
      <c r="AG41" s="822"/>
      <c r="AH41" s="822"/>
      <c r="AI41" s="822"/>
      <c r="AJ41" s="823"/>
      <c r="AK41" s="824"/>
      <c r="AL41" s="825"/>
      <c r="AM41" s="825"/>
      <c r="AN41" s="825"/>
      <c r="AO41" s="825"/>
      <c r="AP41" s="825"/>
      <c r="AQ41" s="825"/>
      <c r="AR41" s="825"/>
      <c r="AS41" s="825"/>
      <c r="AT41" s="825"/>
      <c r="AU41" s="825"/>
      <c r="AV41" s="825"/>
      <c r="AW41" s="825"/>
      <c r="AX41" s="825"/>
      <c r="AY41" s="825"/>
      <c r="AZ41" s="825"/>
      <c r="BA41" s="826"/>
      <c r="BG41" s="265"/>
    </row>
    <row r="42" spans="1:59" ht="17.25" customHeight="1">
      <c r="A42" s="256"/>
      <c r="B42" s="844"/>
      <c r="C42" s="845"/>
      <c r="D42" s="845"/>
      <c r="E42" s="845"/>
      <c r="F42" s="845"/>
      <c r="G42" s="845"/>
      <c r="H42" s="845"/>
      <c r="I42" s="845"/>
      <c r="J42" s="845"/>
      <c r="K42" s="845"/>
      <c r="L42" s="845"/>
      <c r="M42" s="845"/>
      <c r="N42" s="846"/>
      <c r="O42" s="820">
        <v>3</v>
      </c>
      <c r="P42" s="805"/>
      <c r="Q42" s="812" t="s">
        <v>1078</v>
      </c>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3"/>
      <c r="AY42" s="813"/>
      <c r="AZ42" s="813"/>
      <c r="BA42" s="814"/>
      <c r="BG42" s="265"/>
    </row>
    <row r="43" spans="1:59" ht="17.25" customHeight="1">
      <c r="A43" s="256"/>
      <c r="B43" s="847"/>
      <c r="C43" s="848"/>
      <c r="D43" s="848"/>
      <c r="E43" s="848"/>
      <c r="F43" s="848"/>
      <c r="G43" s="848"/>
      <c r="H43" s="848"/>
      <c r="I43" s="848"/>
      <c r="J43" s="848"/>
      <c r="K43" s="848"/>
      <c r="L43" s="848"/>
      <c r="M43" s="848"/>
      <c r="N43" s="849"/>
      <c r="O43" s="820"/>
      <c r="P43" s="805"/>
      <c r="Q43" s="821"/>
      <c r="R43" s="822"/>
      <c r="S43" s="822"/>
      <c r="T43" s="822"/>
      <c r="U43" s="822"/>
      <c r="V43" s="822"/>
      <c r="W43" s="822"/>
      <c r="X43" s="822"/>
      <c r="Y43" s="822"/>
      <c r="Z43" s="822"/>
      <c r="AA43" s="822"/>
      <c r="AB43" s="822"/>
      <c r="AC43" s="822"/>
      <c r="AD43" s="822"/>
      <c r="AE43" s="822"/>
      <c r="AF43" s="822"/>
      <c r="AG43" s="822"/>
      <c r="AH43" s="822"/>
      <c r="AI43" s="822"/>
      <c r="AJ43" s="823"/>
      <c r="AK43" s="824"/>
      <c r="AL43" s="825"/>
      <c r="AM43" s="825"/>
      <c r="AN43" s="825"/>
      <c r="AO43" s="825"/>
      <c r="AP43" s="825"/>
      <c r="AQ43" s="825"/>
      <c r="AR43" s="825"/>
      <c r="AS43" s="825"/>
      <c r="AT43" s="825"/>
      <c r="AU43" s="825"/>
      <c r="AV43" s="825"/>
      <c r="AW43" s="825"/>
      <c r="AX43" s="825"/>
      <c r="AY43" s="825"/>
      <c r="AZ43" s="825"/>
      <c r="BA43" s="826"/>
      <c r="BG43" s="265"/>
    </row>
    <row r="44" spans="1:59">
      <c r="A44" s="256"/>
      <c r="B44" s="790" t="s">
        <v>845</v>
      </c>
      <c r="C44" s="791"/>
      <c r="D44" s="791"/>
      <c r="E44" s="791"/>
      <c r="F44" s="791"/>
      <c r="G44" s="791"/>
      <c r="H44" s="791"/>
      <c r="I44" s="791"/>
      <c r="J44" s="791"/>
      <c r="K44" s="791"/>
      <c r="L44" s="791"/>
      <c r="M44" s="791"/>
      <c r="N44" s="838"/>
      <c r="O44" s="378"/>
      <c r="P44" s="387"/>
      <c r="Q44" s="387"/>
      <c r="R44" s="388"/>
      <c r="S44" s="387"/>
      <c r="T44" s="387"/>
      <c r="U44" s="387"/>
      <c r="V44" s="387"/>
      <c r="W44" s="387"/>
      <c r="X44" s="387"/>
      <c r="Y44" s="386"/>
      <c r="Z44" s="387"/>
      <c r="AA44" s="387"/>
      <c r="AB44" s="387"/>
      <c r="AC44" s="387"/>
      <c r="AD44" s="387"/>
      <c r="AE44" s="387"/>
      <c r="AF44" s="387"/>
      <c r="AG44" s="381"/>
      <c r="AH44" s="381"/>
      <c r="AI44" s="381"/>
      <c r="AJ44" s="381"/>
      <c r="AK44" s="381"/>
      <c r="AL44" s="381"/>
      <c r="AM44" s="381"/>
      <c r="AN44" s="381"/>
      <c r="AO44" s="381"/>
      <c r="AP44" s="387"/>
      <c r="AQ44" s="387"/>
      <c r="AR44" s="387"/>
      <c r="AS44" s="387"/>
      <c r="AT44" s="387"/>
      <c r="AU44" s="387"/>
      <c r="AV44" s="387"/>
      <c r="AW44" s="387"/>
      <c r="AX44" s="387"/>
      <c r="AY44" s="387"/>
      <c r="AZ44" s="387"/>
      <c r="BA44" s="383"/>
      <c r="BG44" s="265"/>
    </row>
    <row r="45" spans="1:59" ht="17.25" customHeight="1">
      <c r="A45" s="256"/>
      <c r="B45" s="792"/>
      <c r="C45" s="793"/>
      <c r="D45" s="793"/>
      <c r="E45" s="793"/>
      <c r="F45" s="793"/>
      <c r="G45" s="793"/>
      <c r="H45" s="793"/>
      <c r="I45" s="793"/>
      <c r="J45" s="793"/>
      <c r="K45" s="793"/>
      <c r="L45" s="793"/>
      <c r="M45" s="793"/>
      <c r="N45" s="839"/>
      <c r="O45" s="378"/>
      <c r="P45" s="841" t="s">
        <v>244</v>
      </c>
      <c r="Q45" s="841"/>
      <c r="R45" s="379" t="s">
        <v>846</v>
      </c>
      <c r="S45" s="379"/>
      <c r="T45" s="379"/>
      <c r="U45" s="379"/>
      <c r="V45" s="379"/>
      <c r="W45" s="379"/>
      <c r="X45" s="379"/>
      <c r="Y45" s="379"/>
      <c r="Z45" s="379"/>
      <c r="AA45" s="379"/>
      <c r="AB45" s="379"/>
      <c r="AC45" s="379"/>
      <c r="AD45" s="379"/>
      <c r="AE45" s="379"/>
      <c r="AF45" s="379"/>
      <c r="AG45" s="379"/>
      <c r="AH45" s="379"/>
      <c r="AI45" s="379"/>
      <c r="AJ45" s="841" t="s">
        <v>244</v>
      </c>
      <c r="AK45" s="841"/>
      <c r="AL45" s="379" t="s">
        <v>847</v>
      </c>
      <c r="AM45" s="379"/>
      <c r="AN45" s="379"/>
      <c r="AO45" s="379"/>
      <c r="AP45" s="379"/>
      <c r="AQ45" s="381"/>
      <c r="AR45" s="382"/>
      <c r="AS45" s="382"/>
      <c r="AT45" s="382"/>
      <c r="AU45" s="382"/>
      <c r="AV45" s="382"/>
      <c r="AW45" s="382"/>
      <c r="AX45" s="382"/>
      <c r="AY45" s="382"/>
      <c r="AZ45" s="382"/>
      <c r="BA45" s="383"/>
      <c r="BG45" s="265"/>
    </row>
    <row r="46" spans="1:59" ht="17.25" customHeight="1">
      <c r="A46" s="256"/>
      <c r="B46" s="792"/>
      <c r="C46" s="793"/>
      <c r="D46" s="793"/>
      <c r="E46" s="793"/>
      <c r="F46" s="793"/>
      <c r="G46" s="793"/>
      <c r="H46" s="793"/>
      <c r="I46" s="793"/>
      <c r="J46" s="793"/>
      <c r="K46" s="793"/>
      <c r="L46" s="793"/>
      <c r="M46" s="793"/>
      <c r="N46" s="839"/>
      <c r="O46" s="378"/>
      <c r="P46" s="379"/>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79"/>
      <c r="AQ46" s="381"/>
      <c r="AR46" s="382"/>
      <c r="AS46" s="382"/>
      <c r="AT46" s="382"/>
      <c r="AU46" s="382"/>
      <c r="AV46" s="382"/>
      <c r="AW46" s="382"/>
      <c r="AX46" s="382"/>
      <c r="AY46" s="382"/>
      <c r="AZ46" s="382"/>
      <c r="BA46" s="383"/>
      <c r="BG46" s="265"/>
    </row>
    <row r="47" spans="1:59" ht="17.25" customHeight="1">
      <c r="A47" s="256"/>
      <c r="B47" s="792"/>
      <c r="C47" s="793"/>
      <c r="D47" s="793"/>
      <c r="E47" s="793"/>
      <c r="F47" s="793"/>
      <c r="G47" s="793"/>
      <c r="H47" s="793"/>
      <c r="I47" s="793"/>
      <c r="J47" s="793"/>
      <c r="K47" s="793"/>
      <c r="L47" s="793"/>
      <c r="M47" s="793"/>
      <c r="N47" s="839"/>
      <c r="O47" s="378"/>
      <c r="P47" s="379"/>
      <c r="Q47" s="384" t="s">
        <v>1079</v>
      </c>
      <c r="R47" s="385"/>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79"/>
      <c r="AQ47" s="381"/>
      <c r="AR47" s="382"/>
      <c r="AS47" s="382"/>
      <c r="AT47" s="382"/>
      <c r="AU47" s="382"/>
      <c r="AV47" s="382"/>
      <c r="AW47" s="382"/>
      <c r="AX47" s="382"/>
      <c r="AY47" s="382"/>
      <c r="AZ47" s="382"/>
      <c r="BA47" s="383"/>
      <c r="BG47" s="265"/>
    </row>
    <row r="48" spans="1:59" ht="17.25" customHeight="1">
      <c r="A48" s="256"/>
      <c r="B48" s="792"/>
      <c r="C48" s="793"/>
      <c r="D48" s="793"/>
      <c r="E48" s="793"/>
      <c r="F48" s="793"/>
      <c r="G48" s="793"/>
      <c r="H48" s="793"/>
      <c r="I48" s="793"/>
      <c r="J48" s="793"/>
      <c r="K48" s="793"/>
      <c r="L48" s="793"/>
      <c r="M48" s="793"/>
      <c r="N48" s="839"/>
      <c r="O48" s="378"/>
      <c r="P48" s="379"/>
      <c r="Q48" s="384" t="s">
        <v>848</v>
      </c>
      <c r="R48" s="384"/>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79"/>
      <c r="AQ48" s="381"/>
      <c r="AR48" s="382"/>
      <c r="AS48" s="382"/>
      <c r="AT48" s="382"/>
      <c r="AU48" s="382"/>
      <c r="AV48" s="382"/>
      <c r="AW48" s="382"/>
      <c r="AX48" s="382"/>
      <c r="AY48" s="382"/>
      <c r="AZ48" s="382"/>
      <c r="BA48" s="383"/>
      <c r="BG48" s="265"/>
    </row>
    <row r="49" spans="1:59" ht="17.25" customHeight="1">
      <c r="A49" s="256"/>
      <c r="B49" s="792"/>
      <c r="C49" s="793"/>
      <c r="D49" s="793"/>
      <c r="E49" s="793"/>
      <c r="F49" s="793"/>
      <c r="G49" s="793"/>
      <c r="H49" s="793"/>
      <c r="I49" s="793"/>
      <c r="J49" s="793"/>
      <c r="K49" s="793"/>
      <c r="L49" s="793"/>
      <c r="M49" s="793"/>
      <c r="N49" s="839"/>
      <c r="O49" s="378"/>
      <c r="P49" s="379"/>
      <c r="Q49" s="384" t="s">
        <v>849</v>
      </c>
      <c r="R49" s="384"/>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79"/>
      <c r="AQ49" s="381"/>
      <c r="AR49" s="382"/>
      <c r="AS49" s="382"/>
      <c r="AT49" s="382"/>
      <c r="AU49" s="382"/>
      <c r="AV49" s="382"/>
      <c r="AW49" s="382"/>
      <c r="AX49" s="382"/>
      <c r="AY49" s="382"/>
      <c r="AZ49" s="382"/>
      <c r="BA49" s="383"/>
      <c r="BG49" s="265"/>
    </row>
    <row r="50" spans="1:59">
      <c r="A50" s="256"/>
      <c r="B50" s="827"/>
      <c r="C50" s="828"/>
      <c r="D50" s="828"/>
      <c r="E50" s="828"/>
      <c r="F50" s="828"/>
      <c r="G50" s="828"/>
      <c r="H50" s="828"/>
      <c r="I50" s="828"/>
      <c r="J50" s="828"/>
      <c r="K50" s="828"/>
      <c r="L50" s="828"/>
      <c r="M50" s="828"/>
      <c r="N50" s="840"/>
      <c r="O50" s="378"/>
      <c r="P50" s="386"/>
      <c r="Q50" s="386"/>
      <c r="R50" s="386"/>
      <c r="S50" s="386"/>
      <c r="T50" s="386"/>
      <c r="U50" s="386"/>
      <c r="V50" s="386"/>
      <c r="W50" s="386"/>
      <c r="X50" s="386"/>
      <c r="Y50" s="386"/>
      <c r="Z50" s="387"/>
      <c r="AA50" s="387"/>
      <c r="AB50" s="387"/>
      <c r="AC50" s="387"/>
      <c r="AD50" s="387"/>
      <c r="AE50" s="387"/>
      <c r="AF50" s="387"/>
      <c r="AG50" s="387"/>
      <c r="AH50" s="387"/>
      <c r="AI50" s="388"/>
      <c r="AJ50" s="387"/>
      <c r="AK50" s="387"/>
      <c r="AL50" s="387"/>
      <c r="AM50" s="387"/>
      <c r="AN50" s="387"/>
      <c r="AO50" s="387"/>
      <c r="AP50" s="387"/>
      <c r="AQ50" s="387"/>
      <c r="AR50" s="387"/>
      <c r="AS50" s="387"/>
      <c r="AT50" s="387"/>
      <c r="AU50" s="387"/>
      <c r="AV50" s="387"/>
      <c r="AW50" s="387"/>
      <c r="AX50" s="387"/>
      <c r="AY50" s="387"/>
      <c r="AZ50" s="387"/>
      <c r="BA50" s="383"/>
      <c r="BG50" s="265"/>
    </row>
    <row r="51" spans="1:59" ht="16.2" customHeight="1">
      <c r="A51" s="256"/>
      <c r="B51" s="790" t="s">
        <v>850</v>
      </c>
      <c r="C51" s="791"/>
      <c r="D51" s="791"/>
      <c r="E51" s="791"/>
      <c r="F51" s="791"/>
      <c r="G51" s="791"/>
      <c r="H51" s="791"/>
      <c r="I51" s="791"/>
      <c r="J51" s="791"/>
      <c r="K51" s="791"/>
      <c r="L51" s="791"/>
      <c r="M51" s="791"/>
      <c r="N51" s="791"/>
      <c r="O51" s="829" t="s">
        <v>1080</v>
      </c>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1"/>
      <c r="BG51" s="265"/>
    </row>
    <row r="52" spans="1:59" ht="17.25" customHeight="1">
      <c r="A52" s="256"/>
      <c r="B52" s="792"/>
      <c r="C52" s="793"/>
      <c r="D52" s="793"/>
      <c r="E52" s="793"/>
      <c r="F52" s="793"/>
      <c r="G52" s="793"/>
      <c r="H52" s="793"/>
      <c r="I52" s="793"/>
      <c r="J52" s="793"/>
      <c r="K52" s="793"/>
      <c r="L52" s="793"/>
      <c r="M52" s="793"/>
      <c r="N52" s="793"/>
      <c r="O52" s="832"/>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3"/>
      <c r="AY52" s="833"/>
      <c r="AZ52" s="833"/>
      <c r="BA52" s="834"/>
      <c r="BG52" s="265"/>
    </row>
    <row r="53" spans="1:59" ht="17.25" customHeight="1">
      <c r="A53" s="256"/>
      <c r="B53" s="792"/>
      <c r="C53" s="793"/>
      <c r="D53" s="793"/>
      <c r="E53" s="793"/>
      <c r="F53" s="793"/>
      <c r="G53" s="793"/>
      <c r="H53" s="793"/>
      <c r="I53" s="793"/>
      <c r="J53" s="793"/>
      <c r="K53" s="793"/>
      <c r="L53" s="793"/>
      <c r="M53" s="793"/>
      <c r="N53" s="793"/>
      <c r="O53" s="832"/>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33"/>
      <c r="AY53" s="833"/>
      <c r="AZ53" s="833"/>
      <c r="BA53" s="834"/>
    </row>
    <row r="54" spans="1:59" ht="17.25" customHeight="1">
      <c r="A54" s="256"/>
      <c r="B54" s="792"/>
      <c r="C54" s="793"/>
      <c r="D54" s="793"/>
      <c r="E54" s="793"/>
      <c r="F54" s="793"/>
      <c r="G54" s="793"/>
      <c r="H54" s="793"/>
      <c r="I54" s="793"/>
      <c r="J54" s="793"/>
      <c r="K54" s="793"/>
      <c r="L54" s="793"/>
      <c r="M54" s="793"/>
      <c r="N54" s="793"/>
      <c r="O54" s="832"/>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3"/>
      <c r="AU54" s="833"/>
      <c r="AV54" s="833"/>
      <c r="AW54" s="833"/>
      <c r="AX54" s="833"/>
      <c r="AY54" s="833"/>
      <c r="AZ54" s="833"/>
      <c r="BA54" s="834"/>
    </row>
    <row r="55" spans="1:59" ht="17.25" customHeight="1">
      <c r="A55" s="256"/>
      <c r="B55" s="827"/>
      <c r="C55" s="828"/>
      <c r="D55" s="828"/>
      <c r="E55" s="828"/>
      <c r="F55" s="828"/>
      <c r="G55" s="828"/>
      <c r="H55" s="828"/>
      <c r="I55" s="828"/>
      <c r="J55" s="828"/>
      <c r="K55" s="828"/>
      <c r="L55" s="828"/>
      <c r="M55" s="828"/>
      <c r="N55" s="828"/>
      <c r="O55" s="835"/>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7"/>
    </row>
    <row r="56" spans="1:59" ht="16.2" customHeight="1">
      <c r="A56" s="256"/>
      <c r="B56" s="790" t="s">
        <v>1081</v>
      </c>
      <c r="C56" s="791"/>
      <c r="D56" s="791"/>
      <c r="E56" s="791"/>
      <c r="F56" s="791"/>
      <c r="G56" s="791"/>
      <c r="H56" s="791"/>
      <c r="I56" s="791"/>
      <c r="J56" s="791"/>
      <c r="K56" s="791"/>
      <c r="L56" s="791"/>
      <c r="M56" s="791"/>
      <c r="N56" s="791"/>
      <c r="O56" s="796" t="s">
        <v>1000</v>
      </c>
      <c r="P56" s="796"/>
      <c r="Q56" s="796"/>
      <c r="R56" s="796"/>
      <c r="S56" s="796"/>
      <c r="T56" s="796"/>
      <c r="U56" s="796"/>
      <c r="V56" s="796"/>
      <c r="W56" s="796"/>
      <c r="X56" s="796"/>
      <c r="Y56" s="796"/>
      <c r="Z56" s="796"/>
      <c r="AA56" s="796"/>
      <c r="AB56" s="796"/>
      <c r="AC56" s="797" t="s">
        <v>1001</v>
      </c>
      <c r="AD56" s="798"/>
      <c r="AE56" s="798"/>
      <c r="AF56" s="798"/>
      <c r="AG56" s="798"/>
      <c r="AH56" s="798"/>
      <c r="AI56" s="798"/>
      <c r="AJ56" s="798"/>
      <c r="AK56" s="798"/>
      <c r="AL56" s="798"/>
      <c r="AM56" s="798"/>
      <c r="AN56" s="798"/>
      <c r="AO56" s="798"/>
      <c r="AP56" s="799"/>
      <c r="AQ56" s="803" t="s">
        <v>842</v>
      </c>
      <c r="AR56" s="804"/>
      <c r="AS56" s="804"/>
      <c r="AT56" s="804"/>
      <c r="AU56" s="804"/>
      <c r="AV56" s="804"/>
      <c r="AW56" s="804"/>
      <c r="AX56" s="804"/>
      <c r="AY56" s="804"/>
      <c r="AZ56" s="804"/>
      <c r="BA56" s="804"/>
      <c r="BG56" s="265"/>
    </row>
    <row r="57" spans="1:59">
      <c r="A57" s="256"/>
      <c r="B57" s="792"/>
      <c r="C57" s="793"/>
      <c r="D57" s="793"/>
      <c r="E57" s="793"/>
      <c r="F57" s="793"/>
      <c r="G57" s="793"/>
      <c r="H57" s="793"/>
      <c r="I57" s="793"/>
      <c r="J57" s="793"/>
      <c r="K57" s="793"/>
      <c r="L57" s="793"/>
      <c r="M57" s="793"/>
      <c r="N57" s="793"/>
      <c r="O57" s="796"/>
      <c r="P57" s="796"/>
      <c r="Q57" s="796"/>
      <c r="R57" s="796"/>
      <c r="S57" s="796"/>
      <c r="T57" s="796"/>
      <c r="U57" s="796"/>
      <c r="V57" s="796"/>
      <c r="W57" s="796"/>
      <c r="X57" s="796"/>
      <c r="Y57" s="796"/>
      <c r="Z57" s="796"/>
      <c r="AA57" s="796"/>
      <c r="AB57" s="796"/>
      <c r="AC57" s="800"/>
      <c r="AD57" s="801"/>
      <c r="AE57" s="801"/>
      <c r="AF57" s="801"/>
      <c r="AG57" s="801"/>
      <c r="AH57" s="801"/>
      <c r="AI57" s="801"/>
      <c r="AJ57" s="801"/>
      <c r="AK57" s="801"/>
      <c r="AL57" s="801"/>
      <c r="AM57" s="801"/>
      <c r="AN57" s="801"/>
      <c r="AO57" s="801"/>
      <c r="AP57" s="802"/>
      <c r="AQ57" s="804"/>
      <c r="AR57" s="804"/>
      <c r="AS57" s="804"/>
      <c r="AT57" s="804"/>
      <c r="AU57" s="804"/>
      <c r="AV57" s="804"/>
      <c r="AW57" s="804"/>
      <c r="AX57" s="804"/>
      <c r="AY57" s="804"/>
      <c r="AZ57" s="804"/>
      <c r="BA57" s="804"/>
      <c r="BG57" s="265"/>
    </row>
    <row r="58" spans="1:59">
      <c r="A58" s="256"/>
      <c r="B58" s="792"/>
      <c r="C58" s="793"/>
      <c r="D58" s="793"/>
      <c r="E58" s="793"/>
      <c r="F58" s="793"/>
      <c r="G58" s="793"/>
      <c r="H58" s="793"/>
      <c r="I58" s="793"/>
      <c r="J58" s="793"/>
      <c r="K58" s="793"/>
      <c r="L58" s="793"/>
      <c r="M58" s="793"/>
      <c r="N58" s="793"/>
      <c r="O58" s="805">
        <v>1</v>
      </c>
      <c r="P58" s="805"/>
      <c r="Q58" s="806"/>
      <c r="R58" s="806"/>
      <c r="S58" s="806"/>
      <c r="T58" s="806"/>
      <c r="U58" s="806"/>
      <c r="V58" s="806"/>
      <c r="W58" s="806"/>
      <c r="X58" s="806"/>
      <c r="Y58" s="806"/>
      <c r="Z58" s="806"/>
      <c r="AA58" s="806"/>
      <c r="AB58" s="806"/>
      <c r="AC58" s="807"/>
      <c r="AD58" s="808"/>
      <c r="AE58" s="808"/>
      <c r="AF58" s="808"/>
      <c r="AG58" s="808"/>
      <c r="AH58" s="808"/>
      <c r="AI58" s="808"/>
      <c r="AJ58" s="808"/>
      <c r="AK58" s="808"/>
      <c r="AL58" s="808"/>
      <c r="AM58" s="808"/>
      <c r="AN58" s="808"/>
      <c r="AO58" s="808"/>
      <c r="AP58" s="809"/>
      <c r="AQ58" s="810"/>
      <c r="AR58" s="810"/>
      <c r="AS58" s="810"/>
      <c r="AT58" s="810"/>
      <c r="AU58" s="810"/>
      <c r="AV58" s="810"/>
      <c r="AW58" s="810"/>
      <c r="AX58" s="810"/>
      <c r="AY58" s="810"/>
      <c r="AZ58" s="810"/>
      <c r="BA58" s="810"/>
      <c r="BG58" s="265"/>
    </row>
    <row r="59" spans="1:59">
      <c r="A59" s="256"/>
      <c r="B59" s="792"/>
      <c r="C59" s="793"/>
      <c r="D59" s="793"/>
      <c r="E59" s="793"/>
      <c r="F59" s="793"/>
      <c r="G59" s="793"/>
      <c r="H59" s="793"/>
      <c r="I59" s="793"/>
      <c r="J59" s="793"/>
      <c r="K59" s="793"/>
      <c r="L59" s="793"/>
      <c r="M59" s="793"/>
      <c r="N59" s="793"/>
      <c r="O59" s="805">
        <v>2</v>
      </c>
      <c r="P59" s="805"/>
      <c r="Q59" s="812" t="s">
        <v>1074</v>
      </c>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813"/>
      <c r="BA59" s="814"/>
      <c r="BG59" s="265"/>
    </row>
    <row r="60" spans="1:59">
      <c r="A60" s="256"/>
      <c r="B60" s="792"/>
      <c r="C60" s="793"/>
      <c r="D60" s="793"/>
      <c r="E60" s="793"/>
      <c r="F60" s="793"/>
      <c r="G60" s="793"/>
      <c r="H60" s="793"/>
      <c r="I60" s="793"/>
      <c r="J60" s="793"/>
      <c r="K60" s="793"/>
      <c r="L60" s="793"/>
      <c r="M60" s="793"/>
      <c r="N60" s="793"/>
      <c r="O60" s="805"/>
      <c r="P60" s="805"/>
      <c r="Q60" s="815"/>
      <c r="R60" s="815"/>
      <c r="S60" s="815"/>
      <c r="T60" s="815"/>
      <c r="U60" s="815"/>
      <c r="V60" s="815"/>
      <c r="W60" s="815"/>
      <c r="X60" s="815"/>
      <c r="Y60" s="815"/>
      <c r="Z60" s="815"/>
      <c r="AA60" s="815"/>
      <c r="AB60" s="815"/>
      <c r="AC60" s="816"/>
      <c r="AD60" s="817"/>
      <c r="AE60" s="817"/>
      <c r="AF60" s="817"/>
      <c r="AG60" s="817"/>
      <c r="AH60" s="817"/>
      <c r="AI60" s="817"/>
      <c r="AJ60" s="817"/>
      <c r="AK60" s="817"/>
      <c r="AL60" s="817"/>
      <c r="AM60" s="817"/>
      <c r="AN60" s="817"/>
      <c r="AO60" s="817"/>
      <c r="AP60" s="818"/>
      <c r="AQ60" s="819"/>
      <c r="AR60" s="819"/>
      <c r="AS60" s="819"/>
      <c r="AT60" s="819"/>
      <c r="AU60" s="819"/>
      <c r="AV60" s="819"/>
      <c r="AW60" s="819"/>
      <c r="AX60" s="819"/>
      <c r="AY60" s="819"/>
      <c r="AZ60" s="819"/>
      <c r="BA60" s="819"/>
      <c r="BG60" s="265"/>
    </row>
    <row r="61" spans="1:59">
      <c r="A61" s="256"/>
      <c r="B61" s="792"/>
      <c r="C61" s="793"/>
      <c r="D61" s="793"/>
      <c r="E61" s="793"/>
      <c r="F61" s="793"/>
      <c r="G61" s="793"/>
      <c r="H61" s="793"/>
      <c r="I61" s="793"/>
      <c r="J61" s="793"/>
      <c r="K61" s="793"/>
      <c r="L61" s="793"/>
      <c r="M61" s="793"/>
      <c r="N61" s="793"/>
      <c r="O61" s="805">
        <v>3</v>
      </c>
      <c r="P61" s="805"/>
      <c r="Q61" s="812" t="s">
        <v>1075</v>
      </c>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4"/>
      <c r="BG61" s="265"/>
    </row>
    <row r="62" spans="1:59">
      <c r="A62" s="256"/>
      <c r="B62" s="794"/>
      <c r="C62" s="795"/>
      <c r="D62" s="795"/>
      <c r="E62" s="795"/>
      <c r="F62" s="795"/>
      <c r="G62" s="795"/>
      <c r="H62" s="795"/>
      <c r="I62" s="795"/>
      <c r="J62" s="795"/>
      <c r="K62" s="795"/>
      <c r="L62" s="795"/>
      <c r="M62" s="795"/>
      <c r="N62" s="795"/>
      <c r="O62" s="811"/>
      <c r="P62" s="811"/>
      <c r="Q62" s="815"/>
      <c r="R62" s="815"/>
      <c r="S62" s="815"/>
      <c r="T62" s="815"/>
      <c r="U62" s="815"/>
      <c r="V62" s="815"/>
      <c r="W62" s="815"/>
      <c r="X62" s="815"/>
      <c r="Y62" s="815"/>
      <c r="Z62" s="815"/>
      <c r="AA62" s="815"/>
      <c r="AB62" s="815"/>
      <c r="AC62" s="816"/>
      <c r="AD62" s="817"/>
      <c r="AE62" s="817"/>
      <c r="AF62" s="817"/>
      <c r="AG62" s="817"/>
      <c r="AH62" s="817"/>
      <c r="AI62" s="817"/>
      <c r="AJ62" s="817"/>
      <c r="AK62" s="817"/>
      <c r="AL62" s="817"/>
      <c r="AM62" s="817"/>
      <c r="AN62" s="817"/>
      <c r="AO62" s="817"/>
      <c r="AP62" s="818"/>
      <c r="AQ62" s="819"/>
      <c r="AR62" s="819"/>
      <c r="AS62" s="819"/>
      <c r="AT62" s="819"/>
      <c r="AU62" s="819"/>
      <c r="AV62" s="819"/>
      <c r="AW62" s="819"/>
      <c r="AX62" s="819"/>
      <c r="AY62" s="819"/>
      <c r="AZ62" s="819"/>
      <c r="BA62" s="819"/>
      <c r="BG62" s="265"/>
    </row>
  </sheetData>
  <sheetProtection algorithmName="SHA-512" hashValue="vDpSycnEbUDdAZguYxJrEzBKsh8ApFmjRwS1K7G2UBH5HUQYo95T8XaqbJ9rmyFUNVk/I3zfG4HbAb20CXrRBw==" saltValue="Ch1s8/uBLD/KVTM2sKQo7A==" spinCount="100000" sheet="1" objects="1" scenarios="1" selectLockedCells="1"/>
  <mergeCells count="68">
    <mergeCell ref="B2:BA5"/>
    <mergeCell ref="B7:BA8"/>
    <mergeCell ref="B11:J11"/>
    <mergeCell ref="K11:BA11"/>
    <mergeCell ref="B13:N13"/>
    <mergeCell ref="O13:BA13"/>
    <mergeCell ref="Q34:BA34"/>
    <mergeCell ref="Q35:AB35"/>
    <mergeCell ref="B14:N28"/>
    <mergeCell ref="Q15:R15"/>
    <mergeCell ref="AQ15:AR15"/>
    <mergeCell ref="AD15:AE15"/>
    <mergeCell ref="Q25:R25"/>
    <mergeCell ref="V27:W27"/>
    <mergeCell ref="Q41:AJ41"/>
    <mergeCell ref="AK41:BA41"/>
    <mergeCell ref="B29:N35"/>
    <mergeCell ref="O29:AB30"/>
    <mergeCell ref="AC29:AP30"/>
    <mergeCell ref="AQ29:BA30"/>
    <mergeCell ref="O31:P31"/>
    <mergeCell ref="Q31:AB31"/>
    <mergeCell ref="AC31:AP31"/>
    <mergeCell ref="AQ31:BA31"/>
    <mergeCell ref="O32:P33"/>
    <mergeCell ref="Q32:BA32"/>
    <mergeCell ref="Q33:AB33"/>
    <mergeCell ref="AC33:AP33"/>
    <mergeCell ref="AQ33:BA33"/>
    <mergeCell ref="O34:P35"/>
    <mergeCell ref="B51:N55"/>
    <mergeCell ref="O51:BA55"/>
    <mergeCell ref="AC35:AP35"/>
    <mergeCell ref="AQ35:BA35"/>
    <mergeCell ref="B44:N50"/>
    <mergeCell ref="P45:Q45"/>
    <mergeCell ref="AJ45:AK45"/>
    <mergeCell ref="B36:N43"/>
    <mergeCell ref="O36:BA36"/>
    <mergeCell ref="O37:AJ38"/>
    <mergeCell ref="AK37:BA38"/>
    <mergeCell ref="O39:P39"/>
    <mergeCell ref="Q39:AJ39"/>
    <mergeCell ref="AK39:BA39"/>
    <mergeCell ref="O40:P41"/>
    <mergeCell ref="Q40:BA40"/>
    <mergeCell ref="O42:P43"/>
    <mergeCell ref="Q42:BA42"/>
    <mergeCell ref="Q43:AJ43"/>
    <mergeCell ref="AK43:BA43"/>
    <mergeCell ref="AC60:AP60"/>
    <mergeCell ref="AQ60:BA60"/>
    <mergeCell ref="B56:N62"/>
    <mergeCell ref="O56:AB57"/>
    <mergeCell ref="AC56:AP57"/>
    <mergeCell ref="AQ56:BA57"/>
    <mergeCell ref="O58:P58"/>
    <mergeCell ref="Q58:AB58"/>
    <mergeCell ref="AC58:AP58"/>
    <mergeCell ref="AQ58:BA58"/>
    <mergeCell ref="O61:P62"/>
    <mergeCell ref="Q61:BA61"/>
    <mergeCell ref="Q62:AB62"/>
    <mergeCell ref="AC62:AP62"/>
    <mergeCell ref="AQ62:BA62"/>
    <mergeCell ref="O59:P60"/>
    <mergeCell ref="Q59:BA59"/>
    <mergeCell ref="Q60:AB60"/>
  </mergeCells>
  <phoneticPr fontId="3"/>
  <conditionalFormatting sqref="B29:BA62">
    <cfRule type="expression" dxfId="3" priority="4">
      <formula>$AQ$15="■"</formula>
    </cfRule>
  </conditionalFormatting>
  <conditionalFormatting sqref="B44:BA55">
    <cfRule type="expression" dxfId="2" priority="3">
      <formula>$AD$15="■"</formula>
    </cfRule>
  </conditionalFormatting>
  <conditionalFormatting sqref="O19:BA28">
    <cfRule type="expression" dxfId="1" priority="2">
      <formula>$Q$15="■"</formula>
    </cfRule>
  </conditionalFormatting>
  <dataValidations count="1">
    <dataValidation type="list" allowBlank="1" showInputMessage="1" showErrorMessage="1" sqref="AJ45 P45 Q26:Q27 V27:W27 Q15:R15 AD15:AE15 AQ15:AR15" xr:uid="{2C86A6EE-BEB0-4B33-BCA7-5572C39C160E}">
      <formula1>"□,■"</formula1>
    </dataValidation>
  </dataValidations>
  <printOptions horizontalCentered="1"/>
  <pageMargins left="0.23622047244094499" right="0.23622047244094499" top="0.74803149606299202" bottom="0.74803149606299202" header="0.31496062992126" footer="0.31496062992126"/>
  <pageSetup paperSize="9" scale="69" orientation="portrait" r:id="rId1"/>
  <headerFooter>
    <oddFooter>&amp;RNDA対象資料:29-0174-SYS001146(S)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C50"/>
  <sheetViews>
    <sheetView showGridLines="0" view="pageBreakPreview" zoomScale="70" zoomScaleNormal="85" zoomScaleSheetLayoutView="70" workbookViewId="0">
      <selection activeCell="AA30" sqref="AA30:AB30"/>
    </sheetView>
  </sheetViews>
  <sheetFormatPr defaultColWidth="2.44140625" defaultRowHeight="16.2"/>
  <cols>
    <col min="1" max="49" width="2.44140625" style="153"/>
    <col min="50" max="50" width="5.44140625" style="153" bestFit="1" customWidth="1"/>
    <col min="51" max="52" width="2.44140625" style="153"/>
    <col min="53" max="53" width="5.44140625" style="153" bestFit="1" customWidth="1"/>
    <col min="54" max="54" width="3.5546875" style="153" bestFit="1" customWidth="1"/>
    <col min="55" max="16384" width="2.44140625" style="153"/>
  </cols>
  <sheetData>
    <row r="1" spans="1:107" s="189" customFormat="1" ht="12.75" customHeigh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row>
    <row r="2" spans="1:107" s="189" customFormat="1" ht="6.75" customHeight="1">
      <c r="A2" s="114"/>
      <c r="B2" s="899" t="s">
        <v>1170</v>
      </c>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114"/>
      <c r="BD2" s="916" t="s">
        <v>1171</v>
      </c>
      <c r="BE2" s="916"/>
      <c r="BF2" s="916"/>
      <c r="BG2" s="916"/>
      <c r="BH2" s="916"/>
      <c r="BI2" s="916"/>
      <c r="BJ2" s="916"/>
      <c r="BK2" s="916"/>
      <c r="BL2" s="916"/>
      <c r="BM2" s="916"/>
      <c r="BN2" s="916"/>
      <c r="BO2" s="916"/>
      <c r="BP2" s="916"/>
      <c r="BQ2" s="916"/>
      <c r="BR2" s="916"/>
      <c r="BS2" s="916"/>
      <c r="BT2" s="916"/>
      <c r="BU2" s="916"/>
      <c r="BV2" s="916"/>
      <c r="BW2" s="916"/>
      <c r="BX2" s="916"/>
      <c r="BY2" s="916"/>
      <c r="BZ2" s="916"/>
      <c r="CA2" s="916"/>
      <c r="CB2" s="916"/>
      <c r="CC2" s="916"/>
      <c r="CD2" s="916"/>
      <c r="CE2" s="916"/>
      <c r="CF2" s="916"/>
      <c r="CG2" s="916"/>
      <c r="CH2" s="916"/>
      <c r="CI2" s="916"/>
      <c r="CJ2" s="916"/>
      <c r="CK2" s="916"/>
      <c r="CL2" s="916"/>
      <c r="CM2" s="916"/>
      <c r="CN2" s="916"/>
      <c r="CO2" s="916"/>
      <c r="CP2" s="916"/>
      <c r="CQ2" s="916"/>
      <c r="CR2" s="916"/>
      <c r="CS2" s="916"/>
      <c r="CT2" s="916"/>
      <c r="CU2" s="916"/>
      <c r="CV2" s="916"/>
      <c r="CW2" s="916"/>
      <c r="CX2" s="916"/>
      <c r="CY2" s="916"/>
      <c r="CZ2" s="916"/>
      <c r="DA2" s="916"/>
      <c r="DB2" s="916"/>
      <c r="DC2" s="916"/>
    </row>
    <row r="3" spans="1:107" s="189" customFormat="1" ht="6.75" customHeight="1">
      <c r="A3" s="114"/>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c r="AS3" s="899"/>
      <c r="AT3" s="899"/>
      <c r="AU3" s="899"/>
      <c r="AV3" s="899"/>
      <c r="AW3" s="899"/>
      <c r="AX3" s="899"/>
      <c r="AY3" s="899"/>
      <c r="AZ3" s="899"/>
      <c r="BA3" s="899"/>
      <c r="BB3" s="114"/>
      <c r="BD3" s="916"/>
      <c r="BE3" s="916"/>
      <c r="BF3" s="916"/>
      <c r="BG3" s="916"/>
      <c r="BH3" s="916"/>
      <c r="BI3" s="916"/>
      <c r="BJ3" s="916"/>
      <c r="BK3" s="916"/>
      <c r="BL3" s="916"/>
      <c r="BM3" s="916"/>
      <c r="BN3" s="916"/>
      <c r="BO3" s="916"/>
      <c r="BP3" s="916"/>
      <c r="BQ3" s="916"/>
      <c r="BR3" s="916"/>
      <c r="BS3" s="916"/>
      <c r="BT3" s="916"/>
      <c r="BU3" s="916"/>
      <c r="BV3" s="916"/>
      <c r="BW3" s="916"/>
      <c r="BX3" s="916"/>
      <c r="BY3" s="916"/>
      <c r="BZ3" s="916"/>
      <c r="CA3" s="916"/>
      <c r="CB3" s="916"/>
      <c r="CC3" s="916"/>
      <c r="CD3" s="916"/>
      <c r="CE3" s="916"/>
      <c r="CF3" s="916"/>
      <c r="CG3" s="916"/>
      <c r="CH3" s="916"/>
      <c r="CI3" s="916"/>
      <c r="CJ3" s="916"/>
      <c r="CK3" s="916"/>
      <c r="CL3" s="916"/>
      <c r="CM3" s="916"/>
      <c r="CN3" s="916"/>
      <c r="CO3" s="916"/>
      <c r="CP3" s="916"/>
      <c r="CQ3" s="916"/>
      <c r="CR3" s="916"/>
      <c r="CS3" s="916"/>
      <c r="CT3" s="916"/>
      <c r="CU3" s="916"/>
      <c r="CV3" s="916"/>
      <c r="CW3" s="916"/>
      <c r="CX3" s="916"/>
      <c r="CY3" s="916"/>
      <c r="CZ3" s="916"/>
      <c r="DA3" s="916"/>
      <c r="DB3" s="916"/>
      <c r="DC3" s="916"/>
    </row>
    <row r="4" spans="1:107" s="189" customFormat="1" ht="6.75" customHeight="1">
      <c r="A4" s="114"/>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c r="BB4" s="114"/>
      <c r="BD4" s="916"/>
      <c r="BE4" s="916"/>
      <c r="BF4" s="916"/>
      <c r="BG4" s="916"/>
      <c r="BH4" s="916"/>
      <c r="BI4" s="916"/>
      <c r="BJ4" s="916"/>
      <c r="BK4" s="916"/>
      <c r="BL4" s="916"/>
      <c r="BM4" s="916"/>
      <c r="BN4" s="916"/>
      <c r="BO4" s="916"/>
      <c r="BP4" s="916"/>
      <c r="BQ4" s="916"/>
      <c r="BR4" s="916"/>
      <c r="BS4" s="916"/>
      <c r="BT4" s="916"/>
      <c r="BU4" s="916"/>
      <c r="BV4" s="916"/>
      <c r="BW4" s="916"/>
      <c r="BX4" s="916"/>
      <c r="BY4" s="916"/>
      <c r="BZ4" s="916"/>
      <c r="CA4" s="916"/>
      <c r="CB4" s="916"/>
      <c r="CC4" s="916"/>
      <c r="CD4" s="916"/>
      <c r="CE4" s="916"/>
      <c r="CF4" s="916"/>
      <c r="CG4" s="916"/>
      <c r="CH4" s="916"/>
      <c r="CI4" s="916"/>
      <c r="CJ4" s="916"/>
      <c r="CK4" s="916"/>
      <c r="CL4" s="916"/>
      <c r="CM4" s="916"/>
      <c r="CN4" s="916"/>
      <c r="CO4" s="916"/>
      <c r="CP4" s="916"/>
      <c r="CQ4" s="916"/>
      <c r="CR4" s="916"/>
      <c r="CS4" s="916"/>
      <c r="CT4" s="916"/>
      <c r="CU4" s="916"/>
      <c r="CV4" s="916"/>
      <c r="CW4" s="916"/>
      <c r="CX4" s="916"/>
      <c r="CY4" s="916"/>
      <c r="CZ4" s="916"/>
      <c r="DA4" s="916"/>
      <c r="DB4" s="916"/>
      <c r="DC4" s="916"/>
    </row>
    <row r="5" spans="1:107" s="189" customFormat="1" ht="6.75" customHeight="1">
      <c r="A5" s="114"/>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114"/>
      <c r="BD5" s="916"/>
      <c r="BE5" s="916"/>
      <c r="BF5" s="916"/>
      <c r="BG5" s="916"/>
      <c r="BH5" s="916"/>
      <c r="BI5" s="916"/>
      <c r="BJ5" s="916"/>
      <c r="BK5" s="916"/>
      <c r="BL5" s="916"/>
      <c r="BM5" s="916"/>
      <c r="BN5" s="916"/>
      <c r="BO5" s="916"/>
      <c r="BP5" s="916"/>
      <c r="BQ5" s="916"/>
      <c r="BR5" s="916"/>
      <c r="BS5" s="916"/>
      <c r="BT5" s="916"/>
      <c r="BU5" s="916"/>
      <c r="BV5" s="916"/>
      <c r="BW5" s="916"/>
      <c r="BX5" s="916"/>
      <c r="BY5" s="916"/>
      <c r="BZ5" s="916"/>
      <c r="CA5" s="916"/>
      <c r="CB5" s="916"/>
      <c r="CC5" s="916"/>
      <c r="CD5" s="916"/>
      <c r="CE5" s="916"/>
      <c r="CF5" s="916"/>
      <c r="CG5" s="916"/>
      <c r="CH5" s="916"/>
      <c r="CI5" s="916"/>
      <c r="CJ5" s="916"/>
      <c r="CK5" s="916"/>
      <c r="CL5" s="916"/>
      <c r="CM5" s="916"/>
      <c r="CN5" s="916"/>
      <c r="CO5" s="916"/>
      <c r="CP5" s="916"/>
      <c r="CQ5" s="916"/>
      <c r="CR5" s="916"/>
      <c r="CS5" s="916"/>
      <c r="CT5" s="916"/>
      <c r="CU5" s="916"/>
      <c r="CV5" s="916"/>
      <c r="CW5" s="916"/>
      <c r="CX5" s="916"/>
      <c r="CY5" s="916"/>
      <c r="CZ5" s="916"/>
      <c r="DA5" s="916"/>
      <c r="DB5" s="916"/>
      <c r="DC5" s="916"/>
    </row>
    <row r="6" spans="1:107" s="189" customFormat="1" ht="6.75"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row>
    <row r="7" spans="1:107">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917"/>
      <c r="AU7" s="917"/>
      <c r="AV7" s="917"/>
      <c r="AW7" s="917"/>
      <c r="AX7" s="917"/>
      <c r="AY7" s="917"/>
      <c r="AZ7" s="917"/>
      <c r="BA7" s="917"/>
      <c r="BB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918"/>
      <c r="CW7" s="918"/>
      <c r="CX7" s="918"/>
      <c r="CY7" s="918"/>
      <c r="CZ7" s="918"/>
      <c r="DA7" s="918"/>
      <c r="DB7" s="918"/>
      <c r="DC7" s="918"/>
    </row>
    <row r="8" spans="1:107">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54" t="str">
        <f>本紙!AY5</f>
        <v>Ver.1.7(2025.05.31～）</v>
      </c>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row>
    <row r="9" spans="1:107" ht="13.5" customHeight="1">
      <c r="A9" s="114"/>
      <c r="B9" s="919" t="s">
        <v>897</v>
      </c>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0"/>
      <c r="AY9" s="920"/>
      <c r="AZ9" s="920"/>
      <c r="BA9" s="921"/>
      <c r="BB9" s="114"/>
      <c r="BD9" s="919" t="s">
        <v>897</v>
      </c>
      <c r="BE9" s="920"/>
      <c r="BF9" s="920"/>
      <c r="BG9" s="920"/>
      <c r="BH9" s="920"/>
      <c r="BI9" s="920"/>
      <c r="BJ9" s="920"/>
      <c r="BK9" s="920"/>
      <c r="BL9" s="920"/>
      <c r="BM9" s="920"/>
      <c r="BN9" s="920"/>
      <c r="BO9" s="920"/>
      <c r="BP9" s="920"/>
      <c r="BQ9" s="920"/>
      <c r="BR9" s="920"/>
      <c r="BS9" s="920"/>
      <c r="BT9" s="920"/>
      <c r="BU9" s="920"/>
      <c r="BV9" s="920"/>
      <c r="BW9" s="920"/>
      <c r="BX9" s="920"/>
      <c r="BY9" s="920"/>
      <c r="BZ9" s="920"/>
      <c r="CA9" s="920"/>
      <c r="CB9" s="920"/>
      <c r="CC9" s="920"/>
      <c r="CD9" s="920"/>
      <c r="CE9" s="920"/>
      <c r="CF9" s="920"/>
      <c r="CG9" s="920"/>
      <c r="CH9" s="920"/>
      <c r="CI9" s="920"/>
      <c r="CJ9" s="920"/>
      <c r="CK9" s="920"/>
      <c r="CL9" s="920"/>
      <c r="CM9" s="920"/>
      <c r="CN9" s="920"/>
      <c r="CO9" s="920"/>
      <c r="CP9" s="920"/>
      <c r="CQ9" s="920"/>
      <c r="CR9" s="920"/>
      <c r="CS9" s="920"/>
      <c r="CT9" s="920"/>
      <c r="CU9" s="920"/>
      <c r="CV9" s="920"/>
      <c r="CW9" s="920"/>
      <c r="CX9" s="920"/>
      <c r="CY9" s="920"/>
      <c r="CZ9" s="920"/>
      <c r="DA9" s="920"/>
      <c r="DB9" s="920"/>
      <c r="DC9" s="921"/>
    </row>
    <row r="10" spans="1:107">
      <c r="A10" s="114"/>
      <c r="B10" s="922"/>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4"/>
      <c r="BB10" s="114"/>
      <c r="BD10" s="922"/>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c r="CC10" s="923"/>
      <c r="CD10" s="923"/>
      <c r="CE10" s="923"/>
      <c r="CF10" s="923"/>
      <c r="CG10" s="923"/>
      <c r="CH10" s="923"/>
      <c r="CI10" s="923"/>
      <c r="CJ10" s="923"/>
      <c r="CK10" s="923"/>
      <c r="CL10" s="923"/>
      <c r="CM10" s="923"/>
      <c r="CN10" s="923"/>
      <c r="CO10" s="923"/>
      <c r="CP10" s="923"/>
      <c r="CQ10" s="923"/>
      <c r="CR10" s="923"/>
      <c r="CS10" s="923"/>
      <c r="CT10" s="923"/>
      <c r="CU10" s="923"/>
      <c r="CV10" s="923"/>
      <c r="CW10" s="923"/>
      <c r="CX10" s="923"/>
      <c r="CY10" s="923"/>
      <c r="CZ10" s="923"/>
      <c r="DA10" s="923"/>
      <c r="DB10" s="923"/>
      <c r="DC10" s="924"/>
    </row>
    <row r="11" spans="1:107" ht="14.2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row>
    <row r="12" spans="1:107" ht="27.75" customHeight="1">
      <c r="A12" s="114"/>
      <c r="B12" s="900" t="s">
        <v>900</v>
      </c>
      <c r="C12" s="900"/>
      <c r="D12" s="900"/>
      <c r="E12" s="900"/>
      <c r="F12" s="900"/>
      <c r="G12" s="900"/>
      <c r="H12" s="900"/>
      <c r="I12" s="900"/>
      <c r="J12" s="900"/>
      <c r="K12" s="900"/>
      <c r="L12" s="900"/>
      <c r="M12" s="900"/>
      <c r="N12" s="900"/>
      <c r="O12" s="901"/>
      <c r="P12" s="902"/>
      <c r="Q12" s="902"/>
      <c r="R12" s="902"/>
      <c r="S12" s="902"/>
      <c r="T12" s="902"/>
      <c r="U12" s="902"/>
      <c r="V12" s="902"/>
      <c r="W12" s="902"/>
      <c r="X12" s="902"/>
      <c r="Y12" s="902"/>
      <c r="Z12" s="902"/>
      <c r="AA12" s="902"/>
      <c r="AB12" s="902"/>
      <c r="AC12" s="902"/>
      <c r="AD12" s="902"/>
      <c r="AE12" s="902"/>
      <c r="AF12" s="902"/>
      <c r="AG12" s="902"/>
      <c r="AH12" s="903"/>
      <c r="AI12" s="904" t="s">
        <v>898</v>
      </c>
      <c r="AJ12" s="905"/>
      <c r="AK12" s="905"/>
      <c r="AL12" s="905"/>
      <c r="AM12" s="905"/>
      <c r="AN12" s="905"/>
      <c r="AO12" s="905"/>
      <c r="AP12" s="905"/>
      <c r="AQ12" s="905"/>
      <c r="AR12" s="905"/>
      <c r="AS12" s="905"/>
      <c r="AT12" s="905"/>
      <c r="AU12" s="905"/>
      <c r="AV12" s="905"/>
      <c r="AW12" s="905"/>
      <c r="AX12" s="905"/>
      <c r="AY12" s="905"/>
      <c r="AZ12" s="905"/>
      <c r="BA12" s="906"/>
      <c r="BB12" s="114"/>
      <c r="BD12" s="900" t="s">
        <v>900</v>
      </c>
      <c r="BE12" s="900"/>
      <c r="BF12" s="900"/>
      <c r="BG12" s="900"/>
      <c r="BH12" s="900"/>
      <c r="BI12" s="900"/>
      <c r="BJ12" s="900"/>
      <c r="BK12" s="900"/>
      <c r="BL12" s="900"/>
      <c r="BM12" s="900"/>
      <c r="BN12" s="900"/>
      <c r="BO12" s="900"/>
      <c r="BP12" s="900"/>
      <c r="BQ12" s="913" t="s">
        <v>899</v>
      </c>
      <c r="BR12" s="914"/>
      <c r="BS12" s="914"/>
      <c r="BT12" s="914"/>
      <c r="BU12" s="914"/>
      <c r="BV12" s="914"/>
      <c r="BW12" s="914"/>
      <c r="BX12" s="914"/>
      <c r="BY12" s="914"/>
      <c r="BZ12" s="914"/>
      <c r="CA12" s="914"/>
      <c r="CB12" s="914"/>
      <c r="CC12" s="914"/>
      <c r="CD12" s="914"/>
      <c r="CE12" s="914"/>
      <c r="CF12" s="914"/>
      <c r="CG12" s="914"/>
      <c r="CH12" s="914"/>
      <c r="CI12" s="914"/>
      <c r="CJ12" s="915"/>
      <c r="CK12" s="904" t="s">
        <v>898</v>
      </c>
      <c r="CL12" s="905"/>
      <c r="CM12" s="905"/>
      <c r="CN12" s="905"/>
      <c r="CO12" s="905"/>
      <c r="CP12" s="905"/>
      <c r="CQ12" s="905"/>
      <c r="CR12" s="905"/>
      <c r="CS12" s="905"/>
      <c r="CT12" s="905"/>
      <c r="CU12" s="905"/>
      <c r="CV12" s="905"/>
      <c r="CW12" s="905"/>
      <c r="CX12" s="905"/>
      <c r="CY12" s="905"/>
      <c r="CZ12" s="905"/>
      <c r="DA12" s="905"/>
      <c r="DB12" s="905"/>
      <c r="DC12" s="906"/>
    </row>
    <row r="13" spans="1:107" ht="14.25" customHeight="1">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row>
    <row r="14" spans="1:107" ht="32.25" customHeight="1">
      <c r="A14" s="114"/>
      <c r="B14" s="898" t="s">
        <v>3</v>
      </c>
      <c r="C14" s="898"/>
      <c r="D14" s="898"/>
      <c r="E14" s="898"/>
      <c r="F14" s="898"/>
      <c r="G14" s="898"/>
      <c r="H14" s="898"/>
      <c r="I14" s="898"/>
      <c r="J14" s="898"/>
      <c r="K14" s="898"/>
      <c r="L14" s="898"/>
      <c r="M14" s="898"/>
      <c r="N14" s="898"/>
      <c r="O14" s="898" t="s">
        <v>5</v>
      </c>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114"/>
      <c r="BF14" s="190"/>
      <c r="BG14" s="191"/>
      <c r="BH14" s="190"/>
    </row>
    <row r="15" spans="1:107">
      <c r="A15" s="114"/>
      <c r="B15" s="908" t="s">
        <v>776</v>
      </c>
      <c r="C15" s="909"/>
      <c r="D15" s="909"/>
      <c r="E15" s="909"/>
      <c r="F15" s="909"/>
      <c r="G15" s="909"/>
      <c r="H15" s="909"/>
      <c r="I15" s="909"/>
      <c r="J15" s="909"/>
      <c r="K15" s="909"/>
      <c r="L15" s="909"/>
      <c r="M15" s="909"/>
      <c r="N15" s="910"/>
      <c r="O15" s="211"/>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121"/>
      <c r="BB15" s="114"/>
      <c r="BF15" s="190"/>
      <c r="BG15" s="191"/>
      <c r="BH15" s="190"/>
    </row>
    <row r="16" spans="1:107">
      <c r="A16" s="114"/>
      <c r="B16" s="911"/>
      <c r="C16" s="909"/>
      <c r="D16" s="909"/>
      <c r="E16" s="909"/>
      <c r="F16" s="909"/>
      <c r="G16" s="909"/>
      <c r="H16" s="909"/>
      <c r="I16" s="909"/>
      <c r="J16" s="909"/>
      <c r="K16" s="909"/>
      <c r="L16" s="909"/>
      <c r="M16" s="909"/>
      <c r="N16" s="910"/>
      <c r="O16" s="213"/>
      <c r="P16" s="114"/>
      <c r="Q16" s="190" t="s">
        <v>760</v>
      </c>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23"/>
      <c r="BB16" s="114"/>
      <c r="BG16" s="191"/>
      <c r="BH16" s="192"/>
    </row>
    <row r="17" spans="1:60">
      <c r="A17" s="114"/>
      <c r="B17" s="911"/>
      <c r="C17" s="909"/>
      <c r="D17" s="909"/>
      <c r="E17" s="909"/>
      <c r="F17" s="909"/>
      <c r="G17" s="909"/>
      <c r="H17" s="909"/>
      <c r="I17" s="909"/>
      <c r="J17" s="909"/>
      <c r="K17" s="909"/>
      <c r="L17" s="909"/>
      <c r="M17" s="909"/>
      <c r="N17" s="910"/>
      <c r="O17" s="213"/>
      <c r="P17" s="114"/>
      <c r="Q17" s="114"/>
      <c r="R17" s="114"/>
      <c r="S17" s="114"/>
      <c r="T17" s="114"/>
      <c r="U17" s="114"/>
      <c r="V17" s="114"/>
      <c r="W17" s="114"/>
      <c r="X17" s="114"/>
      <c r="Y17" s="114"/>
      <c r="Z17" s="190" t="s">
        <v>761</v>
      </c>
      <c r="AA17" s="114"/>
      <c r="AB17" s="114"/>
      <c r="AC17" s="114"/>
      <c r="AD17" s="114"/>
      <c r="AE17" s="114"/>
      <c r="AF17" s="114"/>
      <c r="AG17" s="114"/>
      <c r="AH17" s="114"/>
      <c r="AI17" s="114"/>
      <c r="AJ17" s="190" t="s">
        <v>762</v>
      </c>
      <c r="AK17" s="114"/>
      <c r="AL17" s="114"/>
      <c r="AM17" s="114"/>
      <c r="AN17" s="114"/>
      <c r="AO17" s="114"/>
      <c r="AP17" s="114"/>
      <c r="AQ17" s="114"/>
      <c r="AR17" s="114"/>
      <c r="AS17" s="114"/>
      <c r="AT17" s="114"/>
      <c r="AU17" s="114"/>
      <c r="AV17" s="114"/>
      <c r="AW17" s="114"/>
      <c r="AX17" s="114"/>
      <c r="AY17" s="114"/>
      <c r="AZ17" s="114"/>
      <c r="BA17" s="123"/>
      <c r="BB17" s="114"/>
      <c r="BF17" s="192"/>
      <c r="BG17" s="191"/>
      <c r="BH17" s="192"/>
    </row>
    <row r="18" spans="1:60">
      <c r="A18" s="114"/>
      <c r="B18" s="911"/>
      <c r="C18" s="909"/>
      <c r="D18" s="909"/>
      <c r="E18" s="909"/>
      <c r="F18" s="909"/>
      <c r="G18" s="909"/>
      <c r="H18" s="909"/>
      <c r="I18" s="909"/>
      <c r="J18" s="909"/>
      <c r="K18" s="909"/>
      <c r="L18" s="909"/>
      <c r="M18" s="909"/>
      <c r="N18" s="910"/>
      <c r="O18" s="213"/>
      <c r="P18" s="114"/>
      <c r="Q18" s="114"/>
      <c r="R18" s="114"/>
      <c r="S18" s="114"/>
      <c r="T18" s="114"/>
      <c r="U18" s="190" t="s">
        <v>763</v>
      </c>
      <c r="V18" s="114"/>
      <c r="W18" s="114"/>
      <c r="X18" s="114"/>
      <c r="Y18" s="114" t="s">
        <v>9</v>
      </c>
      <c r="Z18" s="907"/>
      <c r="AA18" s="907"/>
      <c r="AB18" s="907"/>
      <c r="AC18" s="114" t="s">
        <v>16</v>
      </c>
      <c r="AD18" s="114"/>
      <c r="AE18" s="114"/>
      <c r="AF18" s="114" t="s">
        <v>15</v>
      </c>
      <c r="AG18" s="114"/>
      <c r="AH18" s="114"/>
      <c r="AI18" s="114" t="s">
        <v>9</v>
      </c>
      <c r="AJ18" s="907"/>
      <c r="AK18" s="907"/>
      <c r="AL18" s="907"/>
      <c r="AM18" s="190" t="s">
        <v>764</v>
      </c>
      <c r="AN18" s="114"/>
      <c r="AO18" s="114"/>
      <c r="AP18" s="114"/>
      <c r="AQ18" s="114"/>
      <c r="AR18" s="114"/>
      <c r="AS18" s="114"/>
      <c r="AT18" s="114"/>
      <c r="AU18" s="114"/>
      <c r="AV18" s="114"/>
      <c r="AW18" s="114"/>
      <c r="AX18" s="114"/>
      <c r="AY18" s="114"/>
      <c r="AZ18" s="114"/>
      <c r="BA18" s="123"/>
      <c r="BB18" s="114"/>
      <c r="BG18" s="191"/>
    </row>
    <row r="19" spans="1:60">
      <c r="A19" s="114"/>
      <c r="B19" s="911"/>
      <c r="C19" s="909"/>
      <c r="D19" s="909"/>
      <c r="E19" s="909"/>
      <c r="F19" s="909"/>
      <c r="G19" s="909"/>
      <c r="H19" s="909"/>
      <c r="I19" s="909"/>
      <c r="J19" s="909"/>
      <c r="K19" s="909"/>
      <c r="L19" s="909"/>
      <c r="M19" s="909"/>
      <c r="N19" s="910"/>
      <c r="O19" s="213"/>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23"/>
      <c r="BB19" s="114"/>
      <c r="BG19" s="191"/>
    </row>
    <row r="20" spans="1:60">
      <c r="A20" s="114"/>
      <c r="B20" s="911"/>
      <c r="C20" s="909"/>
      <c r="D20" s="909"/>
      <c r="E20" s="909"/>
      <c r="F20" s="909"/>
      <c r="G20" s="909"/>
      <c r="H20" s="909"/>
      <c r="I20" s="909"/>
      <c r="J20" s="909"/>
      <c r="K20" s="909"/>
      <c r="L20" s="909"/>
      <c r="M20" s="909"/>
      <c r="N20" s="910"/>
      <c r="O20" s="213"/>
      <c r="P20" s="114"/>
      <c r="Q20" s="114"/>
      <c r="R20" s="114"/>
      <c r="S20" s="114"/>
      <c r="T20" s="114"/>
      <c r="U20" s="190" t="s">
        <v>765</v>
      </c>
      <c r="V20" s="114"/>
      <c r="W20" s="114"/>
      <c r="X20" s="114"/>
      <c r="Y20" s="114" t="s">
        <v>9</v>
      </c>
      <c r="Z20" s="907"/>
      <c r="AA20" s="907"/>
      <c r="AB20" s="907"/>
      <c r="AC20" s="114" t="s">
        <v>16</v>
      </c>
      <c r="AD20" s="114"/>
      <c r="AE20" s="114"/>
      <c r="AF20" s="114" t="s">
        <v>15</v>
      </c>
      <c r="AG20" s="114"/>
      <c r="AH20" s="114"/>
      <c r="AI20" s="114" t="s">
        <v>9</v>
      </c>
      <c r="AJ20" s="907"/>
      <c r="AK20" s="907"/>
      <c r="AL20" s="907"/>
      <c r="AM20" s="190" t="s">
        <v>764</v>
      </c>
      <c r="AN20" s="114"/>
      <c r="AO20" s="114"/>
      <c r="AP20" s="114"/>
      <c r="AQ20" s="114"/>
      <c r="AR20" s="114"/>
      <c r="AS20" s="114"/>
      <c r="AT20" s="114"/>
      <c r="AU20" s="114"/>
      <c r="AV20" s="114"/>
      <c r="AW20" s="114"/>
      <c r="AX20" s="114"/>
      <c r="AY20" s="114"/>
      <c r="AZ20" s="114"/>
      <c r="BA20" s="123"/>
      <c r="BB20" s="114"/>
      <c r="BG20" s="191"/>
    </row>
    <row r="21" spans="1:60">
      <c r="A21" s="114"/>
      <c r="B21" s="911"/>
      <c r="C21" s="909"/>
      <c r="D21" s="909"/>
      <c r="E21" s="909"/>
      <c r="F21" s="909"/>
      <c r="G21" s="909"/>
      <c r="H21" s="909"/>
      <c r="I21" s="909"/>
      <c r="J21" s="909"/>
      <c r="K21" s="909"/>
      <c r="L21" s="909"/>
      <c r="M21" s="909"/>
      <c r="N21" s="910"/>
      <c r="O21" s="213"/>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23"/>
      <c r="BB21" s="114"/>
      <c r="BG21" s="191"/>
    </row>
    <row r="22" spans="1:60">
      <c r="A22" s="114"/>
      <c r="B22" s="911"/>
      <c r="C22" s="909"/>
      <c r="D22" s="909"/>
      <c r="E22" s="909"/>
      <c r="F22" s="909"/>
      <c r="G22" s="909"/>
      <c r="H22" s="909"/>
      <c r="I22" s="909"/>
      <c r="J22" s="909"/>
      <c r="K22" s="909"/>
      <c r="L22" s="909"/>
      <c r="M22" s="909"/>
      <c r="N22" s="910"/>
      <c r="O22" s="213"/>
      <c r="P22" s="114"/>
      <c r="Q22" s="114" t="s">
        <v>766</v>
      </c>
      <c r="R22" s="114"/>
      <c r="S22" s="114" t="s">
        <v>767</v>
      </c>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23"/>
      <c r="BB22" s="114"/>
      <c r="BG22" s="191"/>
    </row>
    <row r="23" spans="1:60">
      <c r="A23" s="114"/>
      <c r="B23" s="911"/>
      <c r="C23" s="909"/>
      <c r="D23" s="909"/>
      <c r="E23" s="909"/>
      <c r="F23" s="909"/>
      <c r="G23" s="909"/>
      <c r="H23" s="909"/>
      <c r="I23" s="909"/>
      <c r="J23" s="909"/>
      <c r="K23" s="909"/>
      <c r="L23" s="909"/>
      <c r="M23" s="909"/>
      <c r="N23" s="910"/>
      <c r="O23" s="213"/>
      <c r="P23" s="114"/>
      <c r="Q23" s="114" t="s">
        <v>766</v>
      </c>
      <c r="R23" s="114"/>
      <c r="S23" s="114" t="s">
        <v>768</v>
      </c>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23"/>
      <c r="BB23" s="114"/>
      <c r="BG23" s="191"/>
    </row>
    <row r="24" spans="1:60" ht="17.25" customHeight="1">
      <c r="A24" s="114"/>
      <c r="B24" s="911"/>
      <c r="C24" s="909"/>
      <c r="D24" s="909"/>
      <c r="E24" s="909"/>
      <c r="F24" s="909"/>
      <c r="G24" s="909"/>
      <c r="H24" s="909"/>
      <c r="I24" s="909"/>
      <c r="J24" s="909"/>
      <c r="K24" s="909"/>
      <c r="L24" s="909"/>
      <c r="M24" s="909"/>
      <c r="N24" s="910"/>
      <c r="O24" s="213"/>
      <c r="P24" s="114"/>
      <c r="Q24" s="114"/>
      <c r="R24" s="114"/>
      <c r="S24" s="114" t="s">
        <v>769</v>
      </c>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23"/>
      <c r="BB24" s="114"/>
      <c r="BG24" s="191"/>
    </row>
    <row r="25" spans="1:60" ht="17.25" customHeight="1">
      <c r="A25" s="114"/>
      <c r="B25" s="911"/>
      <c r="C25" s="909"/>
      <c r="D25" s="909"/>
      <c r="E25" s="909"/>
      <c r="F25" s="909"/>
      <c r="G25" s="909"/>
      <c r="H25" s="909"/>
      <c r="I25" s="909"/>
      <c r="J25" s="909"/>
      <c r="K25" s="909"/>
      <c r="L25" s="909"/>
      <c r="M25" s="909"/>
      <c r="N25" s="910"/>
      <c r="O25" s="213"/>
      <c r="P25" s="114"/>
      <c r="Q25" s="114" t="s">
        <v>766</v>
      </c>
      <c r="R25" s="114"/>
      <c r="S25" s="114" t="s">
        <v>770</v>
      </c>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23"/>
      <c r="BB25" s="114"/>
      <c r="BF25" s="193"/>
      <c r="BG25" s="191"/>
      <c r="BH25" s="190"/>
    </row>
    <row r="26" spans="1:60" ht="17.25" customHeight="1">
      <c r="A26" s="114"/>
      <c r="B26" s="911"/>
      <c r="C26" s="909"/>
      <c r="D26" s="909"/>
      <c r="E26" s="909"/>
      <c r="F26" s="909"/>
      <c r="G26" s="909"/>
      <c r="H26" s="909"/>
      <c r="I26" s="909"/>
      <c r="J26" s="909"/>
      <c r="K26" s="909"/>
      <c r="L26" s="909"/>
      <c r="M26" s="909"/>
      <c r="N26" s="910"/>
      <c r="O26" s="213"/>
      <c r="P26" s="114"/>
      <c r="Q26" s="114" t="s">
        <v>766</v>
      </c>
      <c r="R26" s="114"/>
      <c r="S26" s="114" t="s">
        <v>775</v>
      </c>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23"/>
      <c r="BB26" s="114"/>
      <c r="BF26" s="193"/>
      <c r="BG26" s="191"/>
      <c r="BH26" s="190"/>
    </row>
    <row r="27" spans="1:60">
      <c r="A27" s="114"/>
      <c r="B27" s="911"/>
      <c r="C27" s="909"/>
      <c r="D27" s="909"/>
      <c r="E27" s="909"/>
      <c r="F27" s="909"/>
      <c r="G27" s="909"/>
      <c r="H27" s="909"/>
      <c r="I27" s="909"/>
      <c r="J27" s="909"/>
      <c r="K27" s="909"/>
      <c r="L27" s="909"/>
      <c r="M27" s="909"/>
      <c r="N27" s="910"/>
      <c r="O27" s="214"/>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29"/>
      <c r="BB27" s="114"/>
      <c r="BG27" s="191"/>
    </row>
    <row r="28" spans="1:60">
      <c r="A28" s="114"/>
      <c r="B28" s="908" t="s">
        <v>771</v>
      </c>
      <c r="C28" s="909"/>
      <c r="D28" s="909"/>
      <c r="E28" s="909"/>
      <c r="F28" s="909"/>
      <c r="G28" s="909"/>
      <c r="H28" s="909"/>
      <c r="I28" s="909"/>
      <c r="J28" s="909"/>
      <c r="K28" s="909"/>
      <c r="L28" s="909"/>
      <c r="M28" s="909"/>
      <c r="N28" s="910"/>
      <c r="O28" s="211"/>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121"/>
      <c r="BB28" s="114"/>
    </row>
    <row r="29" spans="1:60">
      <c r="A29" s="114"/>
      <c r="B29" s="911"/>
      <c r="C29" s="909"/>
      <c r="D29" s="909"/>
      <c r="E29" s="909"/>
      <c r="F29" s="909"/>
      <c r="G29" s="909"/>
      <c r="H29" s="909"/>
      <c r="I29" s="909"/>
      <c r="J29" s="909"/>
      <c r="K29" s="909"/>
      <c r="L29" s="909"/>
      <c r="M29" s="909"/>
      <c r="N29" s="910"/>
      <c r="O29" s="213"/>
      <c r="P29" s="114"/>
      <c r="Q29" s="114" t="s">
        <v>772</v>
      </c>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23"/>
      <c r="BB29" s="114"/>
    </row>
    <row r="30" spans="1:60">
      <c r="A30" s="114"/>
      <c r="B30" s="911"/>
      <c r="C30" s="909"/>
      <c r="D30" s="909"/>
      <c r="E30" s="909"/>
      <c r="F30" s="909"/>
      <c r="G30" s="909"/>
      <c r="H30" s="909"/>
      <c r="I30" s="909"/>
      <c r="J30" s="909"/>
      <c r="K30" s="909"/>
      <c r="L30" s="909"/>
      <c r="M30" s="909"/>
      <c r="N30" s="910"/>
      <c r="O30" s="213"/>
      <c r="P30" s="114"/>
      <c r="Q30" s="114"/>
      <c r="R30" s="114"/>
      <c r="S30" s="114"/>
      <c r="T30" s="114"/>
      <c r="U30" s="190" t="s">
        <v>763</v>
      </c>
      <c r="V30" s="114"/>
      <c r="W30" s="114"/>
      <c r="X30" s="114"/>
      <c r="Y30" s="114"/>
      <c r="Z30" s="114" t="s">
        <v>9</v>
      </c>
      <c r="AA30" s="912"/>
      <c r="AB30" s="912"/>
      <c r="AC30" s="114"/>
      <c r="AD30" s="114"/>
      <c r="AE30" s="154" t="s">
        <v>773</v>
      </c>
      <c r="AF30" s="114" t="s">
        <v>16</v>
      </c>
      <c r="AG30" s="114"/>
      <c r="AH30" s="114"/>
      <c r="AI30" s="114"/>
      <c r="AJ30" s="114"/>
      <c r="AK30" s="114"/>
      <c r="AL30" s="114"/>
      <c r="AM30" s="114"/>
      <c r="AN30" s="114"/>
      <c r="AO30" s="114"/>
      <c r="AP30" s="114"/>
      <c r="AQ30" s="114"/>
      <c r="AR30" s="114"/>
      <c r="AS30" s="114"/>
      <c r="AT30" s="114"/>
      <c r="AU30" s="114"/>
      <c r="AV30" s="114"/>
      <c r="AW30" s="114"/>
      <c r="AX30" s="114"/>
      <c r="AY30" s="114"/>
      <c r="AZ30" s="114"/>
      <c r="BA30" s="123"/>
      <c r="BB30" s="114"/>
    </row>
    <row r="31" spans="1:60">
      <c r="A31" s="114"/>
      <c r="B31" s="911"/>
      <c r="C31" s="909"/>
      <c r="D31" s="909"/>
      <c r="E31" s="909"/>
      <c r="F31" s="909"/>
      <c r="G31" s="909"/>
      <c r="H31" s="909"/>
      <c r="I31" s="909"/>
      <c r="J31" s="909"/>
      <c r="K31" s="909"/>
      <c r="L31" s="909"/>
      <c r="M31" s="909"/>
      <c r="N31" s="910"/>
      <c r="O31" s="213"/>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23"/>
      <c r="BB31" s="114"/>
    </row>
    <row r="32" spans="1:60">
      <c r="A32" s="114"/>
      <c r="B32" s="911"/>
      <c r="C32" s="909"/>
      <c r="D32" s="909"/>
      <c r="E32" s="909"/>
      <c r="F32" s="909"/>
      <c r="G32" s="909"/>
      <c r="H32" s="909"/>
      <c r="I32" s="909"/>
      <c r="J32" s="909"/>
      <c r="K32" s="909"/>
      <c r="L32" s="909"/>
      <c r="M32" s="909"/>
      <c r="N32" s="910"/>
      <c r="O32" s="213"/>
      <c r="P32" s="114"/>
      <c r="Q32" s="114"/>
      <c r="R32" s="114"/>
      <c r="S32" s="114"/>
      <c r="T32" s="114"/>
      <c r="U32" s="190" t="s">
        <v>765</v>
      </c>
      <c r="V32" s="114"/>
      <c r="W32" s="114"/>
      <c r="X32" s="114"/>
      <c r="Y32" s="114"/>
      <c r="Z32" s="114" t="s">
        <v>9</v>
      </c>
      <c r="AA32" s="912"/>
      <c r="AB32" s="912"/>
      <c r="AC32" s="114"/>
      <c r="AD32" s="114"/>
      <c r="AE32" s="154" t="s">
        <v>773</v>
      </c>
      <c r="AF32" s="114" t="s">
        <v>16</v>
      </c>
      <c r="AG32" s="114"/>
      <c r="AH32" s="114"/>
      <c r="AI32" s="114"/>
      <c r="AJ32" s="114"/>
      <c r="AK32" s="114"/>
      <c r="AL32" s="114"/>
      <c r="AM32" s="114"/>
      <c r="AN32" s="114"/>
      <c r="AO32" s="114"/>
      <c r="AP32" s="114"/>
      <c r="AQ32" s="114"/>
      <c r="AR32" s="114"/>
      <c r="AS32" s="114"/>
      <c r="AT32" s="114"/>
      <c r="AU32" s="114"/>
      <c r="AV32" s="114"/>
      <c r="AW32" s="114"/>
      <c r="AX32" s="114"/>
      <c r="AY32" s="114"/>
      <c r="AZ32" s="114"/>
      <c r="BA32" s="123"/>
      <c r="BB32" s="114"/>
    </row>
    <row r="33" spans="1:54">
      <c r="A33" s="114"/>
      <c r="B33" s="911"/>
      <c r="C33" s="909"/>
      <c r="D33" s="909"/>
      <c r="E33" s="909"/>
      <c r="F33" s="909"/>
      <c r="G33" s="909"/>
      <c r="H33" s="909"/>
      <c r="I33" s="909"/>
      <c r="J33" s="909"/>
      <c r="K33" s="909"/>
      <c r="L33" s="909"/>
      <c r="M33" s="909"/>
      <c r="N33" s="910"/>
      <c r="O33" s="213"/>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23"/>
      <c r="BB33" s="114"/>
    </row>
    <row r="34" spans="1:54">
      <c r="A34" s="114"/>
      <c r="B34" s="911"/>
      <c r="C34" s="909"/>
      <c r="D34" s="909"/>
      <c r="E34" s="909"/>
      <c r="F34" s="909"/>
      <c r="G34" s="909"/>
      <c r="H34" s="909"/>
      <c r="I34" s="909"/>
      <c r="J34" s="909"/>
      <c r="K34" s="909"/>
      <c r="L34" s="909"/>
      <c r="M34" s="909"/>
      <c r="N34" s="910"/>
      <c r="O34" s="213"/>
      <c r="P34" s="114"/>
      <c r="Q34" s="114" t="s">
        <v>766</v>
      </c>
      <c r="R34" s="114"/>
      <c r="S34" s="114" t="s">
        <v>774</v>
      </c>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23"/>
      <c r="BB34" s="114"/>
    </row>
    <row r="35" spans="1:54">
      <c r="A35" s="114"/>
      <c r="B35" s="911"/>
      <c r="C35" s="909"/>
      <c r="D35" s="909"/>
      <c r="E35" s="909"/>
      <c r="F35" s="909"/>
      <c r="G35" s="909"/>
      <c r="H35" s="909"/>
      <c r="I35" s="909"/>
      <c r="J35" s="909"/>
      <c r="K35" s="909"/>
      <c r="L35" s="909"/>
      <c r="M35" s="909"/>
      <c r="N35" s="910"/>
      <c r="O35" s="214"/>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29"/>
      <c r="BB35" s="114"/>
    </row>
    <row r="41" spans="1:5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row>
    <row r="42" spans="1:54">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row>
    <row r="43" spans="1:5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row>
    <row r="44" spans="1:54">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row>
    <row r="45" spans="1:54">
      <c r="A45" s="114"/>
      <c r="BB45" s="114"/>
    </row>
    <row r="46" spans="1:54">
      <c r="A46" s="114"/>
      <c r="BB46" s="114"/>
    </row>
    <row r="47" spans="1:54">
      <c r="A47" s="114"/>
      <c r="BB47" s="114"/>
    </row>
    <row r="48" spans="1:54">
      <c r="A48" s="114"/>
    </row>
    <row r="49" spans="1:1">
      <c r="A49" s="114"/>
    </row>
    <row r="50" spans="1:1">
      <c r="A50" s="114"/>
    </row>
  </sheetData>
  <sheetProtection algorithmName="SHA-512" hashValue="0kQB69eM/il/QdZwMGk3fbGMYkaGOVb26QM2nRI4bxavjJf4wSTAwWTWYgjO+NMHQQQQElX+3JDZe6DwoWUNMg==" saltValue="1Ua7ng1vsHrLrJzi9hkZLg==" spinCount="100000" sheet="1" objects="1" scenarios="1" selectLockedCells="1"/>
  <mergeCells count="22">
    <mergeCell ref="BD12:BP12"/>
    <mergeCell ref="BQ12:CJ12"/>
    <mergeCell ref="CK12:DC12"/>
    <mergeCell ref="BD2:DC5"/>
    <mergeCell ref="AT7:BA7"/>
    <mergeCell ref="CV7:DC7"/>
    <mergeCell ref="B9:BA10"/>
    <mergeCell ref="BD9:DC10"/>
    <mergeCell ref="AJ18:AL18"/>
    <mergeCell ref="Z20:AB20"/>
    <mergeCell ref="AJ20:AL20"/>
    <mergeCell ref="B28:N35"/>
    <mergeCell ref="AA30:AB30"/>
    <mergeCell ref="AA32:AB32"/>
    <mergeCell ref="B15:N27"/>
    <mergeCell ref="Z18:AB18"/>
    <mergeCell ref="B14:N14"/>
    <mergeCell ref="O14:BA14"/>
    <mergeCell ref="B2:BA5"/>
    <mergeCell ref="B12:N12"/>
    <mergeCell ref="O12:AH12"/>
    <mergeCell ref="AI12:BA12"/>
  </mergeCells>
  <phoneticPr fontId="3"/>
  <dataValidations count="2">
    <dataValidation type="list" allowBlank="1" showInputMessage="1" showErrorMessage="1" sqref="AA30" xr:uid="{00000000-0002-0000-1500-000000000000}">
      <formula1>"1,2,5.5,6,9,11,12,18,24,36,48,54"</formula1>
    </dataValidation>
    <dataValidation type="list" allowBlank="1" showInputMessage="1" showErrorMessage="1" sqref="AA32" xr:uid="{00000000-0002-0000-1500-000001000000}">
      <formula1>"6,9,12,18,24,36,48,54"</formula1>
    </dataValidation>
  </dataValidations>
  <printOptions horizontalCentered="1"/>
  <pageMargins left="0.23622047244094499" right="0.23622047244094499" top="0.74803149606299202" bottom="0.74803149606299202" header="0.31496062992126" footer="0.31496062992126"/>
  <pageSetup paperSize="9" scale="73" orientation="portrait" r:id="rId1"/>
  <headerFooter>
    <oddFooter>&amp;RNDA対象資料:29-0174-SYS001146(S)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A1:CA53"/>
  <sheetViews>
    <sheetView view="pageBreakPreview" zoomScale="70" zoomScaleNormal="70" zoomScaleSheetLayoutView="70" workbookViewId="0">
      <selection activeCell="AF34" sqref="AF34:BA36"/>
    </sheetView>
  </sheetViews>
  <sheetFormatPr defaultColWidth="2.44140625" defaultRowHeight="13.2"/>
  <cols>
    <col min="1" max="1" width="2.44140625" style="87"/>
    <col min="2" max="6" width="3.6640625" style="87" customWidth="1"/>
    <col min="7" max="13" width="2.44140625" style="87"/>
    <col min="14" max="19" width="2.77734375" style="87" customWidth="1"/>
    <col min="20" max="38" width="2.44140625" style="87"/>
    <col min="39" max="39" width="2.44140625" style="87" customWidth="1"/>
    <col min="40" max="44" width="3.33203125" style="87" customWidth="1"/>
    <col min="45" max="51" width="2.44140625" style="87"/>
    <col min="52" max="57" width="2.77734375" style="87" customWidth="1"/>
    <col min="58" max="16384" width="2.44140625" style="87"/>
  </cols>
  <sheetData>
    <row r="1" spans="1:77" s="86" customFormat="1" ht="12.75"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row>
    <row r="2" spans="1:77" s="86" customFormat="1" ht="12.75" customHeight="1">
      <c r="A2" s="85"/>
      <c r="B2" s="925" t="s">
        <v>1174</v>
      </c>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85"/>
    </row>
    <row r="3" spans="1:77" s="86" customFormat="1" ht="12.75" customHeight="1">
      <c r="A3" s="8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85"/>
    </row>
    <row r="4" spans="1:77" s="86" customFormat="1" ht="12.75" customHeight="1">
      <c r="A4" s="85"/>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85"/>
    </row>
    <row r="5" spans="1:77" s="86" customFormat="1" ht="12.75" customHeight="1">
      <c r="A5" s="85"/>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5"/>
      <c r="AT5" s="925"/>
      <c r="AU5" s="925"/>
      <c r="AV5" s="925"/>
      <c r="AW5" s="925"/>
      <c r="AX5" s="925"/>
      <c r="AY5" s="925"/>
      <c r="AZ5" s="925"/>
      <c r="BA5" s="925"/>
      <c r="BB5" s="925"/>
      <c r="BC5" s="925"/>
      <c r="BD5" s="925"/>
      <c r="BE5" s="925"/>
      <c r="BF5" s="925"/>
      <c r="BG5" s="925"/>
      <c r="BH5" s="925"/>
      <c r="BI5" s="925"/>
      <c r="BJ5" s="925"/>
      <c r="BK5" s="925"/>
      <c r="BL5" s="925"/>
      <c r="BM5" s="925"/>
      <c r="BN5" s="925"/>
      <c r="BO5" s="925"/>
      <c r="BP5" s="925"/>
      <c r="BQ5" s="925"/>
      <c r="BR5" s="925"/>
      <c r="BS5" s="925"/>
      <c r="BT5" s="925"/>
      <c r="BU5" s="925"/>
      <c r="BV5" s="925"/>
      <c r="BW5" s="925"/>
      <c r="BX5" s="925"/>
      <c r="BY5" s="85"/>
    </row>
    <row r="6" spans="1:77" ht="8.25" customHeight="1">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row>
    <row r="7" spans="1:77" ht="14.2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109"/>
      <c r="BO7" s="85"/>
      <c r="BP7" s="85"/>
      <c r="BQ7" s="85"/>
      <c r="BR7" s="85"/>
      <c r="BS7" s="85"/>
      <c r="BT7" s="85"/>
      <c r="BU7" s="85"/>
      <c r="BV7" s="85"/>
      <c r="BW7" s="85"/>
      <c r="BX7" s="85"/>
      <c r="BY7" s="85"/>
    </row>
    <row r="8" spans="1:77" ht="16.2">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154" t="str">
        <f>本紙!AY5</f>
        <v>Ver.1.7(2025.05.31～）</v>
      </c>
    </row>
    <row r="9" spans="1:77" ht="28.5" customHeight="1">
      <c r="A9" s="85"/>
      <c r="B9" s="931" t="s">
        <v>291</v>
      </c>
      <c r="C9" s="932"/>
      <c r="D9" s="932"/>
      <c r="E9" s="932"/>
      <c r="F9" s="932"/>
      <c r="G9" s="932"/>
      <c r="H9" s="932"/>
      <c r="I9" s="932"/>
      <c r="J9" s="933"/>
      <c r="K9" s="934"/>
      <c r="L9" s="934"/>
      <c r="M9" s="934"/>
      <c r="N9" s="934"/>
      <c r="O9" s="934"/>
      <c r="P9" s="934"/>
      <c r="Q9" s="934"/>
      <c r="R9" s="934"/>
      <c r="S9" s="934"/>
      <c r="T9" s="934"/>
      <c r="U9" s="934"/>
      <c r="V9" s="934"/>
      <c r="W9" s="934"/>
      <c r="X9" s="934"/>
      <c r="Y9" s="934"/>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row>
    <row r="10" spans="1:77" ht="10.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row>
    <row r="11" spans="1:77" ht="32.25" customHeight="1">
      <c r="A11" s="85"/>
      <c r="B11" s="575" t="s">
        <v>292</v>
      </c>
      <c r="C11" s="575"/>
      <c r="D11" s="575"/>
      <c r="E11" s="575"/>
      <c r="F11" s="575"/>
      <c r="G11" s="575"/>
      <c r="H11" s="575"/>
      <c r="I11" s="575"/>
      <c r="J11" s="575"/>
      <c r="K11" s="575" t="s">
        <v>293</v>
      </c>
      <c r="L11" s="575"/>
      <c r="M11" s="575"/>
      <c r="N11" s="575"/>
      <c r="O11" s="575"/>
      <c r="P11" s="575"/>
      <c r="Q11" s="575"/>
      <c r="R11" s="575"/>
      <c r="S11" s="575"/>
      <c r="T11" s="575"/>
      <c r="U11" s="575"/>
      <c r="V11" s="575"/>
      <c r="W11" s="575"/>
      <c r="X11" s="575"/>
      <c r="Y11" s="575"/>
      <c r="Z11" s="926"/>
      <c r="AA11" s="926"/>
      <c r="AB11" s="926"/>
      <c r="AC11" s="926"/>
      <c r="AD11" s="926"/>
      <c r="AE11" s="926"/>
      <c r="AF11" s="575" t="s">
        <v>294</v>
      </c>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row>
    <row r="12" spans="1:77" ht="14.25" customHeight="1">
      <c r="A12" s="85"/>
      <c r="B12" s="927" t="s">
        <v>295</v>
      </c>
      <c r="C12" s="927"/>
      <c r="D12" s="927"/>
      <c r="E12" s="927"/>
      <c r="F12" s="927"/>
      <c r="G12" s="927"/>
      <c r="H12" s="927"/>
      <c r="I12" s="927"/>
      <c r="J12" s="927"/>
      <c r="K12" s="928" t="s">
        <v>296</v>
      </c>
      <c r="L12" s="928"/>
      <c r="M12" s="928"/>
      <c r="N12" s="928"/>
      <c r="O12" s="928"/>
      <c r="P12" s="928"/>
      <c r="Q12" s="928"/>
      <c r="R12" s="928"/>
      <c r="S12" s="928"/>
      <c r="T12" s="928"/>
      <c r="U12" s="928"/>
      <c r="V12" s="928"/>
      <c r="W12" s="928"/>
      <c r="X12" s="928"/>
      <c r="Y12" s="928"/>
      <c r="Z12" s="85"/>
      <c r="AA12" s="85"/>
      <c r="AB12" s="85"/>
      <c r="AC12" s="85"/>
      <c r="AD12" s="85"/>
      <c r="AE12" s="85"/>
      <c r="AF12" s="929"/>
      <c r="AG12" s="929"/>
      <c r="AH12" s="929"/>
      <c r="AI12" s="929"/>
      <c r="AJ12" s="929"/>
      <c r="AK12" s="929"/>
      <c r="AL12" s="929"/>
      <c r="AM12" s="929"/>
      <c r="AN12" s="929"/>
      <c r="AO12" s="929"/>
      <c r="AP12" s="929"/>
      <c r="AQ12" s="930" t="s">
        <v>297</v>
      </c>
      <c r="AR12" s="930"/>
      <c r="AS12" s="930"/>
      <c r="AT12" s="930"/>
      <c r="AU12" s="930"/>
      <c r="AV12" s="930"/>
      <c r="AW12" s="930"/>
      <c r="AX12" s="930"/>
      <c r="AY12" s="930"/>
      <c r="AZ12" s="930"/>
      <c r="BA12" s="930"/>
      <c r="BB12" s="87" t="s">
        <v>298</v>
      </c>
      <c r="BD12" s="85"/>
      <c r="BE12" s="85"/>
      <c r="BF12" s="85"/>
      <c r="BG12" s="85"/>
      <c r="BH12" s="85"/>
      <c r="BI12" s="85"/>
      <c r="BJ12" s="85"/>
      <c r="BK12" s="85"/>
      <c r="BL12" s="85"/>
      <c r="BM12" s="85"/>
      <c r="BN12" s="85"/>
      <c r="BO12" s="85"/>
      <c r="BP12" s="85"/>
      <c r="BQ12" s="85"/>
      <c r="BR12" s="85"/>
      <c r="BS12" s="85"/>
      <c r="BT12" s="85"/>
      <c r="BU12" s="85"/>
      <c r="BV12" s="85"/>
      <c r="BW12" s="85"/>
      <c r="BX12" s="85"/>
      <c r="BY12" s="85"/>
    </row>
    <row r="13" spans="1:77" ht="14.25" customHeight="1">
      <c r="A13" s="85"/>
      <c r="B13" s="927"/>
      <c r="C13" s="927"/>
      <c r="D13" s="927"/>
      <c r="E13" s="927"/>
      <c r="F13" s="927"/>
      <c r="G13" s="927"/>
      <c r="H13" s="927"/>
      <c r="I13" s="927"/>
      <c r="J13" s="927"/>
      <c r="K13" s="928"/>
      <c r="L13" s="928"/>
      <c r="M13" s="928"/>
      <c r="N13" s="928"/>
      <c r="O13" s="928"/>
      <c r="P13" s="928"/>
      <c r="Q13" s="928"/>
      <c r="R13" s="928"/>
      <c r="S13" s="928"/>
      <c r="T13" s="928"/>
      <c r="U13" s="928"/>
      <c r="V13" s="928"/>
      <c r="W13" s="928"/>
      <c r="X13" s="928"/>
      <c r="Y13" s="928"/>
      <c r="Z13" s="85"/>
      <c r="AA13" s="85"/>
      <c r="AB13" s="85"/>
      <c r="AC13" s="85"/>
      <c r="AD13" s="85"/>
      <c r="AE13" s="85"/>
      <c r="AF13" s="929"/>
      <c r="AG13" s="929"/>
      <c r="AH13" s="929"/>
      <c r="AI13" s="929"/>
      <c r="AJ13" s="929"/>
      <c r="AK13" s="929"/>
      <c r="AL13" s="929"/>
      <c r="AM13" s="929"/>
      <c r="AN13" s="929"/>
      <c r="AO13" s="929"/>
      <c r="AP13" s="929"/>
      <c r="AQ13" s="930"/>
      <c r="AR13" s="930"/>
      <c r="AS13" s="930"/>
      <c r="AT13" s="930"/>
      <c r="AU13" s="930"/>
      <c r="AV13" s="930"/>
      <c r="AW13" s="930"/>
      <c r="AX13" s="930"/>
      <c r="AY13" s="930"/>
      <c r="AZ13" s="930"/>
      <c r="BA13" s="930"/>
      <c r="BB13" s="87" t="s">
        <v>299</v>
      </c>
      <c r="BD13" s="85"/>
      <c r="BE13" s="85"/>
      <c r="BF13" s="85"/>
      <c r="BG13" s="85"/>
      <c r="BH13" s="85"/>
      <c r="BI13" s="85"/>
      <c r="BJ13" s="85"/>
      <c r="BK13" s="85"/>
      <c r="BL13" s="85"/>
      <c r="BM13" s="85"/>
      <c r="BN13" s="85"/>
      <c r="BO13" s="85"/>
      <c r="BP13" s="85"/>
      <c r="BQ13" s="85"/>
      <c r="BR13" s="85"/>
      <c r="BS13" s="85"/>
      <c r="BT13" s="85"/>
      <c r="BU13" s="85"/>
      <c r="BV13" s="85"/>
      <c r="BW13" s="85"/>
      <c r="BX13" s="85"/>
      <c r="BY13" s="85"/>
    </row>
    <row r="14" spans="1:77" ht="14.25" customHeight="1">
      <c r="A14" s="85"/>
      <c r="B14" s="927"/>
      <c r="C14" s="927"/>
      <c r="D14" s="927"/>
      <c r="E14" s="927"/>
      <c r="F14" s="927"/>
      <c r="G14" s="927"/>
      <c r="H14" s="927"/>
      <c r="I14" s="927"/>
      <c r="J14" s="927"/>
      <c r="K14" s="928"/>
      <c r="L14" s="928"/>
      <c r="M14" s="928"/>
      <c r="N14" s="928"/>
      <c r="O14" s="928"/>
      <c r="P14" s="928"/>
      <c r="Q14" s="928"/>
      <c r="R14" s="928"/>
      <c r="S14" s="928"/>
      <c r="T14" s="928"/>
      <c r="U14" s="928"/>
      <c r="V14" s="928"/>
      <c r="W14" s="928"/>
      <c r="X14" s="928"/>
      <c r="Y14" s="928"/>
      <c r="Z14" s="85"/>
      <c r="AA14" s="85"/>
      <c r="AB14" s="85"/>
      <c r="AC14" s="85"/>
      <c r="AD14" s="85"/>
      <c r="AE14" s="85"/>
      <c r="AF14" s="929"/>
      <c r="AG14" s="929"/>
      <c r="AH14" s="929"/>
      <c r="AI14" s="929"/>
      <c r="AJ14" s="929"/>
      <c r="AK14" s="929"/>
      <c r="AL14" s="929"/>
      <c r="AM14" s="929"/>
      <c r="AN14" s="929"/>
      <c r="AO14" s="929"/>
      <c r="AP14" s="929"/>
      <c r="AQ14" s="930"/>
      <c r="AR14" s="930"/>
      <c r="AS14" s="930"/>
      <c r="AT14" s="930"/>
      <c r="AU14" s="930"/>
      <c r="AV14" s="930"/>
      <c r="AW14" s="930"/>
      <c r="AX14" s="930"/>
      <c r="AY14" s="930"/>
      <c r="AZ14" s="930"/>
      <c r="BA14" s="930"/>
      <c r="BB14" s="87" t="s">
        <v>300</v>
      </c>
      <c r="BD14" s="85"/>
      <c r="BE14" s="85"/>
      <c r="BF14" s="85"/>
      <c r="BG14" s="85"/>
      <c r="BH14" s="85"/>
      <c r="BI14" s="85"/>
      <c r="BJ14" s="85"/>
      <c r="BK14" s="85"/>
      <c r="BL14" s="85"/>
      <c r="BM14" s="85"/>
      <c r="BN14" s="85"/>
      <c r="BO14" s="85"/>
      <c r="BP14" s="85"/>
      <c r="BQ14" s="85"/>
      <c r="BR14" s="85"/>
      <c r="BS14" s="85"/>
      <c r="BT14" s="85"/>
      <c r="BU14" s="85"/>
      <c r="BV14" s="85"/>
      <c r="BW14" s="85"/>
      <c r="BX14" s="85"/>
      <c r="BY14" s="85"/>
    </row>
    <row r="15" spans="1:77" ht="16.2">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7" ht="16.2">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row>
    <row r="17" spans="1:77" ht="16.2">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row>
    <row r="18" spans="1:77" s="316" customFormat="1" ht="14.4">
      <c r="A18" s="315"/>
      <c r="B18" s="935" t="s">
        <v>301</v>
      </c>
      <c r="C18" s="935"/>
      <c r="D18" s="935"/>
      <c r="E18" s="935"/>
      <c r="F18" s="935"/>
      <c r="G18" s="934"/>
      <c r="H18" s="934"/>
      <c r="I18" s="934"/>
      <c r="J18" s="934"/>
      <c r="K18" s="934"/>
      <c r="L18" s="934"/>
      <c r="M18" s="934"/>
      <c r="N18" s="935" t="s">
        <v>302</v>
      </c>
      <c r="O18" s="935"/>
      <c r="P18" s="935"/>
      <c r="Q18" s="935"/>
      <c r="R18" s="935"/>
      <c r="S18" s="935"/>
      <c r="T18" s="934"/>
      <c r="U18" s="934"/>
      <c r="V18" s="934"/>
      <c r="W18" s="934"/>
      <c r="X18" s="934"/>
      <c r="Y18" s="934"/>
      <c r="Z18" s="934"/>
      <c r="AA18" s="934"/>
      <c r="AB18" s="934"/>
      <c r="AC18" s="930" t="s">
        <v>297</v>
      </c>
      <c r="AD18" s="930"/>
      <c r="AE18" s="930"/>
      <c r="AF18" s="930"/>
      <c r="AG18" s="930"/>
      <c r="AH18" s="930"/>
      <c r="AI18" s="930"/>
      <c r="AJ18" s="930"/>
      <c r="AK18" s="930"/>
      <c r="AL18" s="930"/>
      <c r="AM18" s="315"/>
      <c r="AN18" s="935" t="s">
        <v>301</v>
      </c>
      <c r="AO18" s="935"/>
      <c r="AP18" s="935"/>
      <c r="AQ18" s="935"/>
      <c r="AR18" s="935"/>
      <c r="AS18" s="934"/>
      <c r="AT18" s="934"/>
      <c r="AU18" s="934"/>
      <c r="AV18" s="934"/>
      <c r="AW18" s="934"/>
      <c r="AX18" s="934"/>
      <c r="AY18" s="934"/>
      <c r="AZ18" s="935" t="s">
        <v>302</v>
      </c>
      <c r="BA18" s="935"/>
      <c r="BB18" s="935"/>
      <c r="BC18" s="935"/>
      <c r="BD18" s="935"/>
      <c r="BE18" s="935"/>
      <c r="BF18" s="934"/>
      <c r="BG18" s="934"/>
      <c r="BH18" s="934"/>
      <c r="BI18" s="934"/>
      <c r="BJ18" s="934"/>
      <c r="BK18" s="934"/>
      <c r="BL18" s="934"/>
      <c r="BM18" s="934"/>
      <c r="BN18" s="934"/>
      <c r="BO18" s="930" t="s">
        <v>303</v>
      </c>
      <c r="BP18" s="930"/>
      <c r="BQ18" s="930"/>
      <c r="BR18" s="930"/>
      <c r="BS18" s="930"/>
      <c r="BT18" s="930"/>
      <c r="BU18" s="930"/>
      <c r="BV18" s="930"/>
      <c r="BW18" s="930"/>
      <c r="BX18" s="930"/>
      <c r="BY18" s="315"/>
    </row>
    <row r="19" spans="1:77" s="316" customFormat="1" ht="14.4">
      <c r="A19" s="315"/>
      <c r="B19" s="935" t="s">
        <v>301</v>
      </c>
      <c r="C19" s="935"/>
      <c r="D19" s="935"/>
      <c r="E19" s="935"/>
      <c r="F19" s="935"/>
      <c r="G19" s="934"/>
      <c r="H19" s="934"/>
      <c r="I19" s="934"/>
      <c r="J19" s="934"/>
      <c r="K19" s="934"/>
      <c r="L19" s="934"/>
      <c r="M19" s="934"/>
      <c r="N19" s="935" t="s">
        <v>302</v>
      </c>
      <c r="O19" s="935"/>
      <c r="P19" s="935"/>
      <c r="Q19" s="935"/>
      <c r="R19" s="935"/>
      <c r="S19" s="935"/>
      <c r="T19" s="934"/>
      <c r="U19" s="934"/>
      <c r="V19" s="934"/>
      <c r="W19" s="934"/>
      <c r="X19" s="934"/>
      <c r="Y19" s="934"/>
      <c r="Z19" s="934"/>
      <c r="AA19" s="934"/>
      <c r="AB19" s="934"/>
      <c r="AC19" s="930" t="s">
        <v>304</v>
      </c>
      <c r="AD19" s="930"/>
      <c r="AE19" s="930"/>
      <c r="AF19" s="930"/>
      <c r="AG19" s="930"/>
      <c r="AH19" s="930"/>
      <c r="AI19" s="930"/>
      <c r="AJ19" s="930"/>
      <c r="AK19" s="930"/>
      <c r="AL19" s="930"/>
      <c r="AM19" s="315"/>
      <c r="AN19" s="935" t="s">
        <v>301</v>
      </c>
      <c r="AO19" s="935"/>
      <c r="AP19" s="935"/>
      <c r="AQ19" s="935"/>
      <c r="AR19" s="935"/>
      <c r="AS19" s="934"/>
      <c r="AT19" s="934"/>
      <c r="AU19" s="934"/>
      <c r="AV19" s="934"/>
      <c r="AW19" s="934"/>
      <c r="AX19" s="934"/>
      <c r="AY19" s="934"/>
      <c r="AZ19" s="935" t="s">
        <v>302</v>
      </c>
      <c r="BA19" s="935"/>
      <c r="BB19" s="935"/>
      <c r="BC19" s="935"/>
      <c r="BD19" s="935"/>
      <c r="BE19" s="935"/>
      <c r="BF19" s="934"/>
      <c r="BG19" s="934"/>
      <c r="BH19" s="934"/>
      <c r="BI19" s="934"/>
      <c r="BJ19" s="934"/>
      <c r="BK19" s="934"/>
      <c r="BL19" s="934"/>
      <c r="BM19" s="934"/>
      <c r="BN19" s="934"/>
      <c r="BO19" s="930" t="s">
        <v>305</v>
      </c>
      <c r="BP19" s="930"/>
      <c r="BQ19" s="930"/>
      <c r="BR19" s="930"/>
      <c r="BS19" s="930"/>
      <c r="BT19" s="930"/>
      <c r="BU19" s="930"/>
      <c r="BV19" s="930"/>
      <c r="BW19" s="930"/>
      <c r="BX19" s="930"/>
      <c r="BY19" s="315"/>
    </row>
    <row r="20" spans="1:77" s="316" customFormat="1" ht="14.4">
      <c r="A20" s="315"/>
      <c r="B20" s="935" t="s">
        <v>301</v>
      </c>
      <c r="C20" s="935"/>
      <c r="D20" s="935"/>
      <c r="E20" s="935"/>
      <c r="F20" s="935"/>
      <c r="G20" s="934"/>
      <c r="H20" s="934"/>
      <c r="I20" s="934"/>
      <c r="J20" s="934"/>
      <c r="K20" s="934"/>
      <c r="L20" s="934"/>
      <c r="M20" s="934"/>
      <c r="N20" s="935" t="s">
        <v>302</v>
      </c>
      <c r="O20" s="935"/>
      <c r="P20" s="935"/>
      <c r="Q20" s="935"/>
      <c r="R20" s="935"/>
      <c r="S20" s="935"/>
      <c r="T20" s="934"/>
      <c r="U20" s="934"/>
      <c r="V20" s="934"/>
      <c r="W20" s="934"/>
      <c r="X20" s="934"/>
      <c r="Y20" s="934"/>
      <c r="Z20" s="934"/>
      <c r="AA20" s="934"/>
      <c r="AB20" s="934"/>
      <c r="AC20" s="930" t="s">
        <v>305</v>
      </c>
      <c r="AD20" s="930"/>
      <c r="AE20" s="930"/>
      <c r="AF20" s="930"/>
      <c r="AG20" s="930"/>
      <c r="AH20" s="930"/>
      <c r="AI20" s="930"/>
      <c r="AJ20" s="930"/>
      <c r="AK20" s="930"/>
      <c r="AL20" s="930"/>
      <c r="AM20" s="315"/>
      <c r="AN20" s="935" t="s">
        <v>301</v>
      </c>
      <c r="AO20" s="935"/>
      <c r="AP20" s="935"/>
      <c r="AQ20" s="935"/>
      <c r="AR20" s="935"/>
      <c r="AS20" s="934"/>
      <c r="AT20" s="934"/>
      <c r="AU20" s="934"/>
      <c r="AV20" s="934"/>
      <c r="AW20" s="934"/>
      <c r="AX20" s="934"/>
      <c r="AY20" s="934"/>
      <c r="AZ20" s="935" t="s">
        <v>302</v>
      </c>
      <c r="BA20" s="935"/>
      <c r="BB20" s="935"/>
      <c r="BC20" s="935"/>
      <c r="BD20" s="935"/>
      <c r="BE20" s="935"/>
      <c r="BF20" s="934"/>
      <c r="BG20" s="934"/>
      <c r="BH20" s="934"/>
      <c r="BI20" s="934"/>
      <c r="BJ20" s="934"/>
      <c r="BK20" s="934"/>
      <c r="BL20" s="934"/>
      <c r="BM20" s="934"/>
      <c r="BN20" s="934"/>
      <c r="BO20" s="930" t="s">
        <v>303</v>
      </c>
      <c r="BP20" s="930"/>
      <c r="BQ20" s="930"/>
      <c r="BR20" s="930"/>
      <c r="BS20" s="930"/>
      <c r="BT20" s="930"/>
      <c r="BU20" s="930"/>
      <c r="BV20" s="930"/>
      <c r="BW20" s="930"/>
      <c r="BX20" s="930"/>
      <c r="BY20" s="315"/>
    </row>
    <row r="21" spans="1:77" s="316" customFormat="1" ht="14.4">
      <c r="A21" s="315"/>
      <c r="B21" s="935" t="s">
        <v>301</v>
      </c>
      <c r="C21" s="935"/>
      <c r="D21" s="935"/>
      <c r="E21" s="935"/>
      <c r="F21" s="935"/>
      <c r="G21" s="934"/>
      <c r="H21" s="934"/>
      <c r="I21" s="934"/>
      <c r="J21" s="934"/>
      <c r="K21" s="934"/>
      <c r="L21" s="934"/>
      <c r="M21" s="934"/>
      <c r="N21" s="935" t="s">
        <v>302</v>
      </c>
      <c r="O21" s="935"/>
      <c r="P21" s="935"/>
      <c r="Q21" s="935"/>
      <c r="R21" s="935"/>
      <c r="S21" s="935"/>
      <c r="T21" s="934"/>
      <c r="U21" s="934"/>
      <c r="V21" s="934"/>
      <c r="W21" s="934"/>
      <c r="X21" s="934"/>
      <c r="Y21" s="934"/>
      <c r="Z21" s="934"/>
      <c r="AA21" s="934"/>
      <c r="AB21" s="934"/>
      <c r="AC21" s="930" t="s">
        <v>305</v>
      </c>
      <c r="AD21" s="930"/>
      <c r="AE21" s="930"/>
      <c r="AF21" s="930"/>
      <c r="AG21" s="930"/>
      <c r="AH21" s="930"/>
      <c r="AI21" s="930"/>
      <c r="AJ21" s="930"/>
      <c r="AK21" s="930"/>
      <c r="AL21" s="930"/>
      <c r="AM21" s="315"/>
      <c r="AN21" s="935" t="s">
        <v>301</v>
      </c>
      <c r="AO21" s="935"/>
      <c r="AP21" s="935"/>
      <c r="AQ21" s="935"/>
      <c r="AR21" s="935"/>
      <c r="AS21" s="934"/>
      <c r="AT21" s="934"/>
      <c r="AU21" s="934"/>
      <c r="AV21" s="934"/>
      <c r="AW21" s="934"/>
      <c r="AX21" s="934"/>
      <c r="AY21" s="934"/>
      <c r="AZ21" s="935" t="s">
        <v>302</v>
      </c>
      <c r="BA21" s="935"/>
      <c r="BB21" s="935"/>
      <c r="BC21" s="935"/>
      <c r="BD21" s="935"/>
      <c r="BE21" s="935"/>
      <c r="BF21" s="934"/>
      <c r="BG21" s="934"/>
      <c r="BH21" s="934"/>
      <c r="BI21" s="934"/>
      <c r="BJ21" s="934"/>
      <c r="BK21" s="934"/>
      <c r="BL21" s="934"/>
      <c r="BM21" s="934"/>
      <c r="BN21" s="934"/>
      <c r="BO21" s="930" t="s">
        <v>305</v>
      </c>
      <c r="BP21" s="930"/>
      <c r="BQ21" s="930"/>
      <c r="BR21" s="930"/>
      <c r="BS21" s="930"/>
      <c r="BT21" s="930"/>
      <c r="BU21" s="930"/>
      <c r="BV21" s="930"/>
      <c r="BW21" s="930"/>
      <c r="BX21" s="930"/>
      <c r="BY21" s="315"/>
    </row>
    <row r="22" spans="1:77" s="316" customFormat="1" ht="14.4">
      <c r="A22" s="315"/>
      <c r="B22" s="935" t="s">
        <v>301</v>
      </c>
      <c r="C22" s="935"/>
      <c r="D22" s="935"/>
      <c r="E22" s="935"/>
      <c r="F22" s="935"/>
      <c r="G22" s="934"/>
      <c r="H22" s="934"/>
      <c r="I22" s="934"/>
      <c r="J22" s="934"/>
      <c r="K22" s="934"/>
      <c r="L22" s="934"/>
      <c r="M22" s="934"/>
      <c r="N22" s="935" t="s">
        <v>302</v>
      </c>
      <c r="O22" s="935"/>
      <c r="P22" s="935"/>
      <c r="Q22" s="935"/>
      <c r="R22" s="935"/>
      <c r="S22" s="935"/>
      <c r="T22" s="934"/>
      <c r="U22" s="934"/>
      <c r="V22" s="934"/>
      <c r="W22" s="934"/>
      <c r="X22" s="934"/>
      <c r="Y22" s="934"/>
      <c r="Z22" s="934"/>
      <c r="AA22" s="934"/>
      <c r="AB22" s="934"/>
      <c r="AC22" s="930" t="s">
        <v>306</v>
      </c>
      <c r="AD22" s="930"/>
      <c r="AE22" s="930"/>
      <c r="AF22" s="930"/>
      <c r="AG22" s="930"/>
      <c r="AH22" s="930"/>
      <c r="AI22" s="930"/>
      <c r="AJ22" s="930"/>
      <c r="AK22" s="930"/>
      <c r="AL22" s="930"/>
      <c r="AM22" s="315"/>
      <c r="AN22" s="935" t="s">
        <v>301</v>
      </c>
      <c r="AO22" s="935"/>
      <c r="AP22" s="935"/>
      <c r="AQ22" s="935"/>
      <c r="AR22" s="935"/>
      <c r="AS22" s="934"/>
      <c r="AT22" s="934"/>
      <c r="AU22" s="934"/>
      <c r="AV22" s="934"/>
      <c r="AW22" s="934"/>
      <c r="AX22" s="934"/>
      <c r="AY22" s="934"/>
      <c r="AZ22" s="935" t="s">
        <v>302</v>
      </c>
      <c r="BA22" s="935"/>
      <c r="BB22" s="935"/>
      <c r="BC22" s="935"/>
      <c r="BD22" s="935"/>
      <c r="BE22" s="935"/>
      <c r="BF22" s="934"/>
      <c r="BG22" s="934"/>
      <c r="BH22" s="934"/>
      <c r="BI22" s="934"/>
      <c r="BJ22" s="934"/>
      <c r="BK22" s="934"/>
      <c r="BL22" s="934"/>
      <c r="BM22" s="934"/>
      <c r="BN22" s="934"/>
      <c r="BO22" s="930" t="s">
        <v>305</v>
      </c>
      <c r="BP22" s="930"/>
      <c r="BQ22" s="930"/>
      <c r="BR22" s="930"/>
      <c r="BS22" s="930"/>
      <c r="BT22" s="930"/>
      <c r="BU22" s="930"/>
      <c r="BV22" s="930"/>
      <c r="BW22" s="930"/>
      <c r="BX22" s="930"/>
      <c r="BY22" s="315"/>
    </row>
    <row r="23" spans="1:77" s="316" customFormat="1" ht="14.4">
      <c r="A23" s="315"/>
      <c r="B23" s="935" t="s">
        <v>301</v>
      </c>
      <c r="C23" s="935"/>
      <c r="D23" s="935"/>
      <c r="E23" s="935"/>
      <c r="F23" s="935"/>
      <c r="G23" s="934"/>
      <c r="H23" s="934"/>
      <c r="I23" s="934"/>
      <c r="J23" s="934"/>
      <c r="K23" s="934"/>
      <c r="L23" s="934"/>
      <c r="M23" s="934"/>
      <c r="N23" s="935" t="s">
        <v>302</v>
      </c>
      <c r="O23" s="935"/>
      <c r="P23" s="935"/>
      <c r="Q23" s="935"/>
      <c r="R23" s="935"/>
      <c r="S23" s="935"/>
      <c r="T23" s="934"/>
      <c r="U23" s="934"/>
      <c r="V23" s="934"/>
      <c r="W23" s="934"/>
      <c r="X23" s="934"/>
      <c r="Y23" s="934"/>
      <c r="Z23" s="934"/>
      <c r="AA23" s="934"/>
      <c r="AB23" s="934"/>
      <c r="AC23" s="930" t="s">
        <v>297</v>
      </c>
      <c r="AD23" s="930"/>
      <c r="AE23" s="930"/>
      <c r="AF23" s="930"/>
      <c r="AG23" s="930"/>
      <c r="AH23" s="930"/>
      <c r="AI23" s="930"/>
      <c r="AJ23" s="930"/>
      <c r="AK23" s="930"/>
      <c r="AL23" s="930"/>
      <c r="AM23" s="315"/>
      <c r="AN23" s="935" t="s">
        <v>301</v>
      </c>
      <c r="AO23" s="935"/>
      <c r="AP23" s="935"/>
      <c r="AQ23" s="935"/>
      <c r="AR23" s="935"/>
      <c r="AS23" s="934"/>
      <c r="AT23" s="934"/>
      <c r="AU23" s="934"/>
      <c r="AV23" s="934"/>
      <c r="AW23" s="934"/>
      <c r="AX23" s="934"/>
      <c r="AY23" s="934"/>
      <c r="AZ23" s="935" t="s">
        <v>302</v>
      </c>
      <c r="BA23" s="935"/>
      <c r="BB23" s="935"/>
      <c r="BC23" s="935"/>
      <c r="BD23" s="935"/>
      <c r="BE23" s="935"/>
      <c r="BF23" s="934"/>
      <c r="BG23" s="934"/>
      <c r="BH23" s="934"/>
      <c r="BI23" s="934"/>
      <c r="BJ23" s="934"/>
      <c r="BK23" s="934"/>
      <c r="BL23" s="934"/>
      <c r="BM23" s="934"/>
      <c r="BN23" s="934"/>
      <c r="BO23" s="930" t="s">
        <v>305</v>
      </c>
      <c r="BP23" s="930"/>
      <c r="BQ23" s="930"/>
      <c r="BR23" s="930"/>
      <c r="BS23" s="930"/>
      <c r="BT23" s="930"/>
      <c r="BU23" s="930"/>
      <c r="BV23" s="930"/>
      <c r="BW23" s="930"/>
      <c r="BX23" s="930"/>
      <c r="BY23" s="315"/>
    </row>
    <row r="24" spans="1:77" s="316" customFormat="1" ht="14.4">
      <c r="A24" s="315"/>
      <c r="B24" s="935" t="s">
        <v>301</v>
      </c>
      <c r="C24" s="935"/>
      <c r="D24" s="935"/>
      <c r="E24" s="935"/>
      <c r="F24" s="935"/>
      <c r="G24" s="934"/>
      <c r="H24" s="934"/>
      <c r="I24" s="934"/>
      <c r="J24" s="934"/>
      <c r="K24" s="934"/>
      <c r="L24" s="934"/>
      <c r="M24" s="934"/>
      <c r="N24" s="935" t="s">
        <v>302</v>
      </c>
      <c r="O24" s="935"/>
      <c r="P24" s="935"/>
      <c r="Q24" s="935"/>
      <c r="R24" s="935"/>
      <c r="S24" s="935"/>
      <c r="T24" s="934"/>
      <c r="U24" s="934"/>
      <c r="V24" s="934"/>
      <c r="W24" s="934"/>
      <c r="X24" s="934"/>
      <c r="Y24" s="934"/>
      <c r="Z24" s="934"/>
      <c r="AA24" s="934"/>
      <c r="AB24" s="934"/>
      <c r="AC24" s="930" t="s">
        <v>297</v>
      </c>
      <c r="AD24" s="930"/>
      <c r="AE24" s="930"/>
      <c r="AF24" s="930"/>
      <c r="AG24" s="930"/>
      <c r="AH24" s="930"/>
      <c r="AI24" s="930"/>
      <c r="AJ24" s="930"/>
      <c r="AK24" s="930"/>
      <c r="AL24" s="930"/>
      <c r="AM24" s="315"/>
      <c r="AN24" s="935" t="s">
        <v>301</v>
      </c>
      <c r="AO24" s="935"/>
      <c r="AP24" s="935"/>
      <c r="AQ24" s="935"/>
      <c r="AR24" s="935"/>
      <c r="AS24" s="934"/>
      <c r="AT24" s="934"/>
      <c r="AU24" s="934"/>
      <c r="AV24" s="934"/>
      <c r="AW24" s="934"/>
      <c r="AX24" s="934"/>
      <c r="AY24" s="934"/>
      <c r="AZ24" s="935" t="s">
        <v>302</v>
      </c>
      <c r="BA24" s="935"/>
      <c r="BB24" s="935"/>
      <c r="BC24" s="935"/>
      <c r="BD24" s="935"/>
      <c r="BE24" s="935"/>
      <c r="BF24" s="934"/>
      <c r="BG24" s="934"/>
      <c r="BH24" s="934"/>
      <c r="BI24" s="934"/>
      <c r="BJ24" s="934"/>
      <c r="BK24" s="934"/>
      <c r="BL24" s="934"/>
      <c r="BM24" s="934"/>
      <c r="BN24" s="934"/>
      <c r="BO24" s="930" t="s">
        <v>305</v>
      </c>
      <c r="BP24" s="930"/>
      <c r="BQ24" s="930"/>
      <c r="BR24" s="930"/>
      <c r="BS24" s="930"/>
      <c r="BT24" s="930"/>
      <c r="BU24" s="930"/>
      <c r="BV24" s="930"/>
      <c r="BW24" s="930"/>
      <c r="BX24" s="930"/>
      <c r="BY24" s="315"/>
    </row>
    <row r="25" spans="1:77" s="316" customFormat="1" ht="14.4">
      <c r="A25" s="315"/>
      <c r="B25" s="935" t="s">
        <v>301</v>
      </c>
      <c r="C25" s="935"/>
      <c r="D25" s="935"/>
      <c r="E25" s="935"/>
      <c r="F25" s="935"/>
      <c r="G25" s="934"/>
      <c r="H25" s="934"/>
      <c r="I25" s="934"/>
      <c r="J25" s="934"/>
      <c r="K25" s="934"/>
      <c r="L25" s="934"/>
      <c r="M25" s="934"/>
      <c r="N25" s="935" t="s">
        <v>302</v>
      </c>
      <c r="O25" s="935"/>
      <c r="P25" s="935"/>
      <c r="Q25" s="935"/>
      <c r="R25" s="935"/>
      <c r="S25" s="935"/>
      <c r="T25" s="934"/>
      <c r="U25" s="934"/>
      <c r="V25" s="934"/>
      <c r="W25" s="934"/>
      <c r="X25" s="934"/>
      <c r="Y25" s="934"/>
      <c r="Z25" s="934"/>
      <c r="AA25" s="934"/>
      <c r="AB25" s="934"/>
      <c r="AC25" s="930" t="s">
        <v>304</v>
      </c>
      <c r="AD25" s="930"/>
      <c r="AE25" s="930"/>
      <c r="AF25" s="930"/>
      <c r="AG25" s="930"/>
      <c r="AH25" s="930"/>
      <c r="AI25" s="930"/>
      <c r="AJ25" s="930"/>
      <c r="AK25" s="930"/>
      <c r="AL25" s="930"/>
      <c r="AM25" s="315"/>
      <c r="AN25" s="935" t="s">
        <v>301</v>
      </c>
      <c r="AO25" s="935"/>
      <c r="AP25" s="935"/>
      <c r="AQ25" s="935"/>
      <c r="AR25" s="935"/>
      <c r="AS25" s="934"/>
      <c r="AT25" s="934"/>
      <c r="AU25" s="934"/>
      <c r="AV25" s="934"/>
      <c r="AW25" s="934"/>
      <c r="AX25" s="934"/>
      <c r="AY25" s="934"/>
      <c r="AZ25" s="935" t="s">
        <v>302</v>
      </c>
      <c r="BA25" s="935"/>
      <c r="BB25" s="935"/>
      <c r="BC25" s="935"/>
      <c r="BD25" s="935"/>
      <c r="BE25" s="935"/>
      <c r="BF25" s="934"/>
      <c r="BG25" s="934"/>
      <c r="BH25" s="934"/>
      <c r="BI25" s="934"/>
      <c r="BJ25" s="934"/>
      <c r="BK25" s="934"/>
      <c r="BL25" s="934"/>
      <c r="BM25" s="934"/>
      <c r="BN25" s="934"/>
      <c r="BO25" s="930" t="s">
        <v>304</v>
      </c>
      <c r="BP25" s="930"/>
      <c r="BQ25" s="930"/>
      <c r="BR25" s="930"/>
      <c r="BS25" s="930"/>
      <c r="BT25" s="930"/>
      <c r="BU25" s="930"/>
      <c r="BV25" s="930"/>
      <c r="BW25" s="930"/>
      <c r="BX25" s="930"/>
      <c r="BY25" s="315"/>
    </row>
    <row r="26" spans="1:77" s="316" customFormat="1" ht="14.4">
      <c r="A26" s="315"/>
      <c r="B26" s="935" t="s">
        <v>301</v>
      </c>
      <c r="C26" s="935"/>
      <c r="D26" s="935"/>
      <c r="E26" s="935"/>
      <c r="F26" s="935"/>
      <c r="G26" s="934"/>
      <c r="H26" s="934"/>
      <c r="I26" s="934"/>
      <c r="J26" s="934"/>
      <c r="K26" s="934"/>
      <c r="L26" s="934"/>
      <c r="M26" s="934"/>
      <c r="N26" s="935" t="s">
        <v>302</v>
      </c>
      <c r="O26" s="935"/>
      <c r="P26" s="935"/>
      <c r="Q26" s="935"/>
      <c r="R26" s="935"/>
      <c r="S26" s="935"/>
      <c r="T26" s="934"/>
      <c r="U26" s="934"/>
      <c r="V26" s="934"/>
      <c r="W26" s="934"/>
      <c r="X26" s="934"/>
      <c r="Y26" s="934"/>
      <c r="Z26" s="934"/>
      <c r="AA26" s="934"/>
      <c r="AB26" s="934"/>
      <c r="AC26" s="930" t="s">
        <v>305</v>
      </c>
      <c r="AD26" s="930"/>
      <c r="AE26" s="930"/>
      <c r="AF26" s="930"/>
      <c r="AG26" s="930"/>
      <c r="AH26" s="930"/>
      <c r="AI26" s="930"/>
      <c r="AJ26" s="930"/>
      <c r="AK26" s="930"/>
      <c r="AL26" s="930"/>
      <c r="AM26" s="315"/>
      <c r="AN26" s="935" t="s">
        <v>301</v>
      </c>
      <c r="AO26" s="935"/>
      <c r="AP26" s="935"/>
      <c r="AQ26" s="935"/>
      <c r="AR26" s="935"/>
      <c r="AS26" s="934"/>
      <c r="AT26" s="934"/>
      <c r="AU26" s="934"/>
      <c r="AV26" s="934"/>
      <c r="AW26" s="934"/>
      <c r="AX26" s="934"/>
      <c r="AY26" s="934"/>
      <c r="AZ26" s="935" t="s">
        <v>302</v>
      </c>
      <c r="BA26" s="935"/>
      <c r="BB26" s="935"/>
      <c r="BC26" s="935"/>
      <c r="BD26" s="935"/>
      <c r="BE26" s="935"/>
      <c r="BF26" s="934"/>
      <c r="BG26" s="934"/>
      <c r="BH26" s="934"/>
      <c r="BI26" s="934"/>
      <c r="BJ26" s="934"/>
      <c r="BK26" s="934"/>
      <c r="BL26" s="934"/>
      <c r="BM26" s="934"/>
      <c r="BN26" s="934"/>
      <c r="BO26" s="930" t="s">
        <v>305</v>
      </c>
      <c r="BP26" s="930"/>
      <c r="BQ26" s="930"/>
      <c r="BR26" s="930"/>
      <c r="BS26" s="930"/>
      <c r="BT26" s="930"/>
      <c r="BU26" s="930"/>
      <c r="BV26" s="930"/>
      <c r="BW26" s="930"/>
      <c r="BX26" s="930"/>
      <c r="BY26" s="315"/>
    </row>
    <row r="27" spans="1:77" s="316" customFormat="1" ht="14.4">
      <c r="A27" s="315"/>
      <c r="B27" s="935" t="s">
        <v>301</v>
      </c>
      <c r="C27" s="935"/>
      <c r="D27" s="935"/>
      <c r="E27" s="935"/>
      <c r="F27" s="935"/>
      <c r="G27" s="934"/>
      <c r="H27" s="934"/>
      <c r="I27" s="934"/>
      <c r="J27" s="934"/>
      <c r="K27" s="934"/>
      <c r="L27" s="934"/>
      <c r="M27" s="934"/>
      <c r="N27" s="935" t="s">
        <v>302</v>
      </c>
      <c r="O27" s="935"/>
      <c r="P27" s="935"/>
      <c r="Q27" s="935"/>
      <c r="R27" s="935"/>
      <c r="S27" s="935"/>
      <c r="T27" s="934"/>
      <c r="U27" s="934"/>
      <c r="V27" s="934"/>
      <c r="W27" s="934"/>
      <c r="X27" s="934"/>
      <c r="Y27" s="934"/>
      <c r="Z27" s="934"/>
      <c r="AA27" s="934"/>
      <c r="AB27" s="934"/>
      <c r="AC27" s="930" t="s">
        <v>304</v>
      </c>
      <c r="AD27" s="930"/>
      <c r="AE27" s="930"/>
      <c r="AF27" s="930"/>
      <c r="AG27" s="930"/>
      <c r="AH27" s="930"/>
      <c r="AI27" s="930"/>
      <c r="AJ27" s="930"/>
      <c r="AK27" s="930"/>
      <c r="AL27" s="930"/>
      <c r="AM27" s="315"/>
      <c r="AN27" s="935" t="s">
        <v>301</v>
      </c>
      <c r="AO27" s="935"/>
      <c r="AP27" s="935"/>
      <c r="AQ27" s="935"/>
      <c r="AR27" s="935"/>
      <c r="AS27" s="934"/>
      <c r="AT27" s="934"/>
      <c r="AU27" s="934"/>
      <c r="AV27" s="934"/>
      <c r="AW27" s="934"/>
      <c r="AX27" s="934"/>
      <c r="AY27" s="934"/>
      <c r="AZ27" s="935" t="s">
        <v>302</v>
      </c>
      <c r="BA27" s="935"/>
      <c r="BB27" s="935"/>
      <c r="BC27" s="935"/>
      <c r="BD27" s="935"/>
      <c r="BE27" s="935"/>
      <c r="BF27" s="934"/>
      <c r="BG27" s="934"/>
      <c r="BH27" s="934"/>
      <c r="BI27" s="934"/>
      <c r="BJ27" s="934"/>
      <c r="BK27" s="934"/>
      <c r="BL27" s="934"/>
      <c r="BM27" s="934"/>
      <c r="BN27" s="934"/>
      <c r="BO27" s="930" t="s">
        <v>304</v>
      </c>
      <c r="BP27" s="930"/>
      <c r="BQ27" s="930"/>
      <c r="BR27" s="930"/>
      <c r="BS27" s="930"/>
      <c r="BT27" s="930"/>
      <c r="BU27" s="930"/>
      <c r="BV27" s="930"/>
      <c r="BW27" s="930"/>
      <c r="BX27" s="930"/>
      <c r="BY27" s="315"/>
    </row>
    <row r="28" spans="1:77" ht="16.2">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row>
    <row r="29" spans="1:77" ht="16.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row>
    <row r="30" spans="1:77" ht="16.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row>
    <row r="31" spans="1:77" ht="16.2">
      <c r="A31" s="85"/>
      <c r="B31" s="936" t="s">
        <v>307</v>
      </c>
      <c r="C31" s="936"/>
      <c r="D31" s="936"/>
      <c r="E31" s="936"/>
      <c r="F31" s="936"/>
      <c r="G31" s="936"/>
      <c r="H31" s="934"/>
      <c r="I31" s="934"/>
      <c r="J31" s="934"/>
      <c r="K31" s="934"/>
      <c r="L31" s="934"/>
      <c r="M31" s="934"/>
      <c r="N31" s="934"/>
      <c r="O31" s="934"/>
      <c r="P31" s="934"/>
      <c r="Q31" s="934"/>
      <c r="R31" s="934"/>
      <c r="S31" s="934"/>
      <c r="T31" s="934"/>
      <c r="U31" s="934"/>
      <c r="V31" s="934"/>
      <c r="W31" s="85"/>
      <c r="X31" s="85"/>
      <c r="Y31" s="222" t="s">
        <v>910</v>
      </c>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row>
    <row r="32" spans="1:77" ht="16.2">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row>
    <row r="33" spans="1:77" ht="16.2">
      <c r="A33" s="85"/>
      <c r="B33" s="575" t="s">
        <v>292</v>
      </c>
      <c r="C33" s="575"/>
      <c r="D33" s="575"/>
      <c r="E33" s="575"/>
      <c r="F33" s="575"/>
      <c r="G33" s="575"/>
      <c r="H33" s="575"/>
      <c r="I33" s="575"/>
      <c r="J33" s="575"/>
      <c r="K33" s="575" t="s">
        <v>293</v>
      </c>
      <c r="L33" s="575"/>
      <c r="M33" s="575"/>
      <c r="N33" s="575"/>
      <c r="O33" s="575"/>
      <c r="P33" s="575"/>
      <c r="Q33" s="575"/>
      <c r="R33" s="575"/>
      <c r="S33" s="575"/>
      <c r="T33" s="575"/>
      <c r="U33" s="575"/>
      <c r="V33" s="575"/>
      <c r="W33" s="575"/>
      <c r="X33" s="575"/>
      <c r="Y33" s="575"/>
      <c r="Z33" s="85"/>
      <c r="AA33" s="85"/>
      <c r="AB33" s="85"/>
      <c r="AC33" s="85"/>
      <c r="AD33" s="85"/>
      <c r="AE33" s="85"/>
      <c r="AF33" s="575" t="s">
        <v>294</v>
      </c>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row>
    <row r="34" spans="1:77" ht="13.5" customHeight="1">
      <c r="A34" s="85"/>
      <c r="B34" s="927" t="s">
        <v>308</v>
      </c>
      <c r="C34" s="927"/>
      <c r="D34" s="927"/>
      <c r="E34" s="927"/>
      <c r="F34" s="927"/>
      <c r="G34" s="927"/>
      <c r="H34" s="927"/>
      <c r="I34" s="927"/>
      <c r="J34" s="927"/>
      <c r="K34" s="937" t="s">
        <v>309</v>
      </c>
      <c r="L34" s="937"/>
      <c r="M34" s="937"/>
      <c r="N34" s="937"/>
      <c r="O34" s="937"/>
      <c r="P34" s="937"/>
      <c r="Q34" s="937"/>
      <c r="R34" s="937"/>
      <c r="S34" s="937"/>
      <c r="T34" s="937"/>
      <c r="U34" s="937"/>
      <c r="V34" s="937"/>
      <c r="W34" s="937"/>
      <c r="X34" s="937"/>
      <c r="Y34" s="937"/>
      <c r="Z34" s="85"/>
      <c r="AA34" s="85"/>
      <c r="AB34" s="85"/>
      <c r="AC34" s="85"/>
      <c r="AD34" s="85"/>
      <c r="AE34" s="85"/>
      <c r="AF34" s="929"/>
      <c r="AG34" s="929"/>
      <c r="AH34" s="929"/>
      <c r="AI34" s="929"/>
      <c r="AJ34" s="929"/>
      <c r="AK34" s="929"/>
      <c r="AL34" s="929"/>
      <c r="AM34" s="929"/>
      <c r="AN34" s="929"/>
      <c r="AO34" s="929"/>
      <c r="AP34" s="929"/>
      <c r="AQ34" s="929"/>
      <c r="AR34" s="929"/>
      <c r="AS34" s="929"/>
      <c r="AT34" s="929"/>
      <c r="AU34" s="929"/>
      <c r="AV34" s="929"/>
      <c r="AW34" s="929"/>
      <c r="AX34" s="929"/>
      <c r="AY34" s="929"/>
      <c r="AZ34" s="929"/>
      <c r="BA34" s="929"/>
      <c r="BB34" s="85"/>
      <c r="BC34" s="87" t="s">
        <v>459</v>
      </c>
      <c r="BD34" s="85"/>
      <c r="BE34" s="85"/>
      <c r="BF34" s="85"/>
      <c r="BG34" s="85"/>
      <c r="BH34" s="85"/>
      <c r="BI34" s="85"/>
      <c r="BJ34" s="85"/>
      <c r="BK34" s="85"/>
      <c r="BL34" s="85"/>
      <c r="BM34" s="85"/>
      <c r="BN34" s="85"/>
      <c r="BO34" s="85"/>
      <c r="BP34" s="85"/>
      <c r="BQ34" s="85"/>
      <c r="BR34" s="85"/>
      <c r="BS34" s="85"/>
      <c r="BT34" s="85"/>
      <c r="BU34" s="85"/>
      <c r="BV34" s="85"/>
      <c r="BW34" s="85"/>
      <c r="BX34" s="85"/>
      <c r="BY34" s="85"/>
    </row>
    <row r="35" spans="1:77" ht="13.5" customHeight="1">
      <c r="A35" s="85"/>
      <c r="B35" s="927"/>
      <c r="C35" s="927"/>
      <c r="D35" s="927"/>
      <c r="E35" s="927"/>
      <c r="F35" s="927"/>
      <c r="G35" s="927"/>
      <c r="H35" s="927"/>
      <c r="I35" s="927"/>
      <c r="J35" s="927"/>
      <c r="K35" s="937"/>
      <c r="L35" s="937"/>
      <c r="M35" s="937"/>
      <c r="N35" s="937"/>
      <c r="O35" s="937"/>
      <c r="P35" s="937"/>
      <c r="Q35" s="937"/>
      <c r="R35" s="937"/>
      <c r="S35" s="937"/>
      <c r="T35" s="937"/>
      <c r="U35" s="937"/>
      <c r="V35" s="937"/>
      <c r="W35" s="937"/>
      <c r="X35" s="937"/>
      <c r="Y35" s="937"/>
      <c r="Z35" s="85"/>
      <c r="AA35" s="85"/>
      <c r="AB35" s="85"/>
      <c r="AC35" s="85"/>
      <c r="AD35" s="85"/>
      <c r="AE35" s="85"/>
      <c r="AF35" s="929"/>
      <c r="AG35" s="929"/>
      <c r="AH35" s="929"/>
      <c r="AI35" s="929"/>
      <c r="AJ35" s="929"/>
      <c r="AK35" s="929"/>
      <c r="AL35" s="929"/>
      <c r="AM35" s="929"/>
      <c r="AN35" s="929"/>
      <c r="AO35" s="929"/>
      <c r="AP35" s="929"/>
      <c r="AQ35" s="929"/>
      <c r="AR35" s="929"/>
      <c r="AS35" s="929"/>
      <c r="AT35" s="929"/>
      <c r="AU35" s="929"/>
      <c r="AV35" s="929"/>
      <c r="AW35" s="929"/>
      <c r="AX35" s="929"/>
      <c r="AY35" s="929"/>
      <c r="AZ35" s="929"/>
      <c r="BA35" s="929"/>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row>
    <row r="36" spans="1:77" ht="14.25" customHeight="1">
      <c r="A36" s="85"/>
      <c r="B36" s="927"/>
      <c r="C36" s="927"/>
      <c r="D36" s="927"/>
      <c r="E36" s="927"/>
      <c r="F36" s="927"/>
      <c r="G36" s="927"/>
      <c r="H36" s="927"/>
      <c r="I36" s="927"/>
      <c r="J36" s="927"/>
      <c r="K36" s="937"/>
      <c r="L36" s="937"/>
      <c r="M36" s="937"/>
      <c r="N36" s="937"/>
      <c r="O36" s="937"/>
      <c r="P36" s="937"/>
      <c r="Q36" s="937"/>
      <c r="R36" s="937"/>
      <c r="S36" s="937"/>
      <c r="T36" s="937"/>
      <c r="U36" s="937"/>
      <c r="V36" s="937"/>
      <c r="W36" s="937"/>
      <c r="X36" s="937"/>
      <c r="Y36" s="937"/>
      <c r="Z36" s="85"/>
      <c r="AA36" s="85"/>
      <c r="AB36" s="85"/>
      <c r="AC36" s="85"/>
      <c r="AD36" s="85"/>
      <c r="AE36" s="85"/>
      <c r="AF36" s="929"/>
      <c r="AG36" s="929"/>
      <c r="AH36" s="929"/>
      <c r="AI36" s="929"/>
      <c r="AJ36" s="929"/>
      <c r="AK36" s="929"/>
      <c r="AL36" s="929"/>
      <c r="AM36" s="929"/>
      <c r="AN36" s="929"/>
      <c r="AO36" s="929"/>
      <c r="AP36" s="929"/>
      <c r="AQ36" s="929"/>
      <c r="AR36" s="929"/>
      <c r="AS36" s="929"/>
      <c r="AT36" s="929"/>
      <c r="AU36" s="929"/>
      <c r="AV36" s="929"/>
      <c r="AW36" s="929"/>
      <c r="AX36" s="929"/>
      <c r="AY36" s="929"/>
      <c r="AZ36" s="929"/>
      <c r="BA36" s="929"/>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row>
    <row r="37" spans="1:77" ht="16.2">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row>
    <row r="38" spans="1:77" ht="16.2">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row>
    <row r="39" spans="1:77" ht="16.2">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row>
    <row r="40" spans="1:77" ht="16.2">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row>
    <row r="41" spans="1:77" ht="16.2">
      <c r="A41" s="85"/>
      <c r="B41" s="938" t="s">
        <v>310</v>
      </c>
      <c r="C41" s="938"/>
      <c r="D41" s="938"/>
      <c r="E41" s="938"/>
      <c r="F41" s="938"/>
      <c r="G41" s="939"/>
      <c r="H41" s="939"/>
      <c r="I41" s="939"/>
      <c r="J41" s="939"/>
      <c r="K41" s="939"/>
      <c r="L41" s="939"/>
      <c r="M41" s="939"/>
      <c r="N41" s="935" t="s">
        <v>302</v>
      </c>
      <c r="O41" s="935"/>
      <c r="P41" s="935"/>
      <c r="Q41" s="935"/>
      <c r="R41" s="935"/>
      <c r="S41" s="935"/>
      <c r="T41" s="934"/>
      <c r="U41" s="934"/>
      <c r="V41" s="934"/>
      <c r="W41" s="934"/>
      <c r="X41" s="934"/>
      <c r="Y41" s="934"/>
      <c r="Z41" s="934"/>
      <c r="AA41" s="934"/>
      <c r="AB41" s="934"/>
      <c r="AC41" s="85"/>
      <c r="AD41" s="938" t="s">
        <v>311</v>
      </c>
      <c r="AE41" s="938"/>
      <c r="AF41" s="938"/>
      <c r="AG41" s="938"/>
      <c r="AH41" s="938"/>
      <c r="AI41" s="939"/>
      <c r="AJ41" s="939"/>
      <c r="AK41" s="939"/>
      <c r="AL41" s="939"/>
      <c r="AM41" s="939"/>
      <c r="AN41" s="939"/>
      <c r="AO41" s="939"/>
      <c r="AP41" s="935" t="s">
        <v>302</v>
      </c>
      <c r="AQ41" s="935"/>
      <c r="AR41" s="935"/>
      <c r="AS41" s="935"/>
      <c r="AT41" s="935"/>
      <c r="AU41" s="935"/>
      <c r="AV41" s="934"/>
      <c r="AW41" s="934"/>
      <c r="AX41" s="934"/>
      <c r="AY41" s="934"/>
      <c r="AZ41" s="934"/>
      <c r="BA41" s="934"/>
      <c r="BB41" s="934"/>
      <c r="BC41" s="934"/>
      <c r="BD41" s="934"/>
      <c r="BE41" s="85"/>
      <c r="BF41" s="85"/>
      <c r="BG41" s="85"/>
      <c r="BH41" s="85"/>
      <c r="BI41" s="85"/>
      <c r="BJ41" s="85"/>
      <c r="BK41" s="85"/>
      <c r="BL41" s="85"/>
      <c r="BM41" s="85"/>
      <c r="BN41" s="85"/>
      <c r="BO41" s="85"/>
      <c r="BP41" s="85"/>
      <c r="BQ41" s="85"/>
      <c r="BR41" s="85"/>
      <c r="BS41" s="85"/>
      <c r="BT41" s="85"/>
      <c r="BU41" s="85"/>
      <c r="BV41" s="85"/>
      <c r="BW41" s="85"/>
      <c r="BX41" s="85"/>
      <c r="BY41" s="85"/>
    </row>
    <row r="42" spans="1:77" ht="16.2">
      <c r="A42" s="85"/>
      <c r="B42" s="938" t="s">
        <v>310</v>
      </c>
      <c r="C42" s="938"/>
      <c r="D42" s="938"/>
      <c r="E42" s="938"/>
      <c r="F42" s="938"/>
      <c r="G42" s="939"/>
      <c r="H42" s="939"/>
      <c r="I42" s="939"/>
      <c r="J42" s="939"/>
      <c r="K42" s="939"/>
      <c r="L42" s="939"/>
      <c r="M42" s="939"/>
      <c r="N42" s="935" t="s">
        <v>302</v>
      </c>
      <c r="O42" s="935"/>
      <c r="P42" s="935"/>
      <c r="Q42" s="935"/>
      <c r="R42" s="935"/>
      <c r="S42" s="935"/>
      <c r="T42" s="934"/>
      <c r="U42" s="934"/>
      <c r="V42" s="934"/>
      <c r="W42" s="934"/>
      <c r="X42" s="934"/>
      <c r="Y42" s="934"/>
      <c r="Z42" s="934"/>
      <c r="AA42" s="934"/>
      <c r="AB42" s="934"/>
      <c r="AC42" s="85"/>
      <c r="AD42" s="938" t="s">
        <v>311</v>
      </c>
      <c r="AE42" s="938"/>
      <c r="AF42" s="938"/>
      <c r="AG42" s="938"/>
      <c r="AH42" s="938"/>
      <c r="AI42" s="939"/>
      <c r="AJ42" s="939"/>
      <c r="AK42" s="939"/>
      <c r="AL42" s="939"/>
      <c r="AM42" s="939"/>
      <c r="AN42" s="939"/>
      <c r="AO42" s="939"/>
      <c r="AP42" s="935" t="s">
        <v>302</v>
      </c>
      <c r="AQ42" s="935"/>
      <c r="AR42" s="935"/>
      <c r="AS42" s="935"/>
      <c r="AT42" s="935"/>
      <c r="AU42" s="935"/>
      <c r="AV42" s="934"/>
      <c r="AW42" s="934"/>
      <c r="AX42" s="934"/>
      <c r="AY42" s="934"/>
      <c r="AZ42" s="934"/>
      <c r="BA42" s="934"/>
      <c r="BB42" s="934"/>
      <c r="BC42" s="934"/>
      <c r="BD42" s="934"/>
      <c r="BE42" s="85"/>
      <c r="BF42" s="85"/>
      <c r="BG42" s="85"/>
      <c r="BH42" s="85"/>
      <c r="BI42" s="85"/>
      <c r="BJ42" s="85"/>
      <c r="BK42" s="85"/>
      <c r="BL42" s="85"/>
      <c r="BM42" s="85"/>
      <c r="BN42" s="85"/>
      <c r="BO42" s="85"/>
      <c r="BP42" s="85"/>
      <c r="BQ42" s="85"/>
      <c r="BR42" s="85"/>
      <c r="BS42" s="85"/>
      <c r="BT42" s="85"/>
      <c r="BU42" s="85"/>
      <c r="BV42" s="85"/>
      <c r="BW42" s="85"/>
      <c r="BX42" s="85"/>
      <c r="BY42" s="85"/>
    </row>
    <row r="43" spans="1:77" ht="16.2">
      <c r="A43" s="85"/>
      <c r="B43" s="938" t="s">
        <v>311</v>
      </c>
      <c r="C43" s="938"/>
      <c r="D43" s="938"/>
      <c r="E43" s="938"/>
      <c r="F43" s="938"/>
      <c r="G43" s="939"/>
      <c r="H43" s="939"/>
      <c r="I43" s="939"/>
      <c r="J43" s="939"/>
      <c r="K43" s="939"/>
      <c r="L43" s="939"/>
      <c r="M43" s="939"/>
      <c r="N43" s="935" t="s">
        <v>302</v>
      </c>
      <c r="O43" s="935"/>
      <c r="P43" s="935"/>
      <c r="Q43" s="935"/>
      <c r="R43" s="935"/>
      <c r="S43" s="935"/>
      <c r="T43" s="934"/>
      <c r="U43" s="934"/>
      <c r="V43" s="934"/>
      <c r="W43" s="934"/>
      <c r="X43" s="934"/>
      <c r="Y43" s="934"/>
      <c r="Z43" s="934"/>
      <c r="AA43" s="934"/>
      <c r="AB43" s="934"/>
      <c r="AC43" s="85"/>
      <c r="AD43" s="938" t="s">
        <v>312</v>
      </c>
      <c r="AE43" s="938"/>
      <c r="AF43" s="938"/>
      <c r="AG43" s="938"/>
      <c r="AH43" s="938"/>
      <c r="AI43" s="939"/>
      <c r="AJ43" s="939"/>
      <c r="AK43" s="939"/>
      <c r="AL43" s="939"/>
      <c r="AM43" s="939"/>
      <c r="AN43" s="939"/>
      <c r="AO43" s="939"/>
      <c r="AP43" s="935" t="s">
        <v>302</v>
      </c>
      <c r="AQ43" s="935"/>
      <c r="AR43" s="935"/>
      <c r="AS43" s="935"/>
      <c r="AT43" s="935"/>
      <c r="AU43" s="935"/>
      <c r="AV43" s="934"/>
      <c r="AW43" s="934"/>
      <c r="AX43" s="934"/>
      <c r="AY43" s="934"/>
      <c r="AZ43" s="934"/>
      <c r="BA43" s="934"/>
      <c r="BB43" s="934"/>
      <c r="BC43" s="934"/>
      <c r="BD43" s="934"/>
      <c r="BE43" s="85"/>
      <c r="BF43" s="85"/>
      <c r="BG43" s="85"/>
      <c r="BH43" s="85"/>
      <c r="BI43" s="85"/>
      <c r="BJ43" s="85"/>
      <c r="BK43" s="85"/>
      <c r="BL43" s="85"/>
      <c r="BM43" s="85"/>
      <c r="BN43" s="85"/>
      <c r="BO43" s="85"/>
      <c r="BP43" s="85"/>
      <c r="BQ43" s="85"/>
      <c r="BR43" s="85"/>
      <c r="BS43" s="85"/>
      <c r="BT43" s="85"/>
      <c r="BU43" s="85"/>
      <c r="BV43" s="85"/>
      <c r="BW43" s="85"/>
      <c r="BX43" s="85"/>
      <c r="BY43" s="85"/>
    </row>
    <row r="44" spans="1:77" ht="16.2">
      <c r="A44" s="85"/>
      <c r="B44" s="938" t="s">
        <v>312</v>
      </c>
      <c r="C44" s="938"/>
      <c r="D44" s="938"/>
      <c r="E44" s="938"/>
      <c r="F44" s="938"/>
      <c r="G44" s="939"/>
      <c r="H44" s="939"/>
      <c r="I44" s="939"/>
      <c r="J44" s="939"/>
      <c r="K44" s="939"/>
      <c r="L44" s="939"/>
      <c r="M44" s="939"/>
      <c r="N44" s="935" t="s">
        <v>302</v>
      </c>
      <c r="O44" s="935"/>
      <c r="P44" s="935"/>
      <c r="Q44" s="935"/>
      <c r="R44" s="935"/>
      <c r="S44" s="935"/>
      <c r="T44" s="934"/>
      <c r="U44" s="934"/>
      <c r="V44" s="934"/>
      <c r="W44" s="934"/>
      <c r="X44" s="934"/>
      <c r="Y44" s="934"/>
      <c r="Z44" s="934"/>
      <c r="AA44" s="934"/>
      <c r="AB44" s="934"/>
      <c r="AC44" s="85"/>
      <c r="AD44" s="938" t="s">
        <v>313</v>
      </c>
      <c r="AE44" s="938"/>
      <c r="AF44" s="938"/>
      <c r="AG44" s="938"/>
      <c r="AH44" s="938"/>
      <c r="AI44" s="939"/>
      <c r="AJ44" s="939"/>
      <c r="AK44" s="939"/>
      <c r="AL44" s="939"/>
      <c r="AM44" s="939"/>
      <c r="AN44" s="939"/>
      <c r="AO44" s="939"/>
      <c r="AP44" s="935" t="s">
        <v>302</v>
      </c>
      <c r="AQ44" s="935"/>
      <c r="AR44" s="935"/>
      <c r="AS44" s="935"/>
      <c r="AT44" s="935"/>
      <c r="AU44" s="935"/>
      <c r="AV44" s="934"/>
      <c r="AW44" s="934"/>
      <c r="AX44" s="934"/>
      <c r="AY44" s="934"/>
      <c r="AZ44" s="934"/>
      <c r="BA44" s="934"/>
      <c r="BB44" s="934"/>
      <c r="BC44" s="934"/>
      <c r="BD44" s="934"/>
      <c r="BE44" s="85"/>
      <c r="BF44" s="85"/>
      <c r="BG44" s="85"/>
      <c r="BH44" s="85"/>
      <c r="BI44" s="85"/>
      <c r="BJ44" s="85"/>
      <c r="BK44" s="85"/>
      <c r="BL44" s="85"/>
      <c r="BM44" s="85"/>
      <c r="BN44" s="85"/>
      <c r="BO44" s="85"/>
      <c r="BP44" s="85"/>
      <c r="BQ44" s="85"/>
      <c r="BR44" s="85"/>
      <c r="BS44" s="85"/>
      <c r="BT44" s="85"/>
      <c r="BU44" s="85"/>
      <c r="BV44" s="85"/>
      <c r="BW44" s="85"/>
      <c r="BX44" s="85"/>
      <c r="BY44" s="85"/>
    </row>
    <row r="45" spans="1:77" ht="16.2">
      <c r="A45" s="85"/>
      <c r="B45" s="938" t="s">
        <v>313</v>
      </c>
      <c r="C45" s="938"/>
      <c r="D45" s="938"/>
      <c r="E45" s="938"/>
      <c r="F45" s="938"/>
      <c r="G45" s="939"/>
      <c r="H45" s="939"/>
      <c r="I45" s="939"/>
      <c r="J45" s="939"/>
      <c r="K45" s="939"/>
      <c r="L45" s="939"/>
      <c r="M45" s="939"/>
      <c r="N45" s="935" t="s">
        <v>302</v>
      </c>
      <c r="O45" s="935"/>
      <c r="P45" s="935"/>
      <c r="Q45" s="935"/>
      <c r="R45" s="935"/>
      <c r="S45" s="935"/>
      <c r="T45" s="934"/>
      <c r="U45" s="934"/>
      <c r="V45" s="934"/>
      <c r="W45" s="934"/>
      <c r="X45" s="934"/>
      <c r="Y45" s="934"/>
      <c r="Z45" s="934"/>
      <c r="AA45" s="934"/>
      <c r="AB45" s="934"/>
      <c r="AC45" s="85"/>
      <c r="AD45" s="938" t="s">
        <v>314</v>
      </c>
      <c r="AE45" s="938"/>
      <c r="AF45" s="938"/>
      <c r="AG45" s="938"/>
      <c r="AH45" s="938"/>
      <c r="AI45" s="939"/>
      <c r="AJ45" s="939"/>
      <c r="AK45" s="939"/>
      <c r="AL45" s="939"/>
      <c r="AM45" s="939"/>
      <c r="AN45" s="939"/>
      <c r="AO45" s="939"/>
      <c r="AP45" s="935" t="s">
        <v>302</v>
      </c>
      <c r="AQ45" s="935"/>
      <c r="AR45" s="935"/>
      <c r="AS45" s="935"/>
      <c r="AT45" s="935"/>
      <c r="AU45" s="935"/>
      <c r="AV45" s="934"/>
      <c r="AW45" s="934"/>
      <c r="AX45" s="934"/>
      <c r="AY45" s="934"/>
      <c r="AZ45" s="934"/>
      <c r="BA45" s="934"/>
      <c r="BB45" s="934"/>
      <c r="BC45" s="934"/>
      <c r="BD45" s="934"/>
      <c r="BE45" s="85"/>
      <c r="BF45" s="85"/>
      <c r="BG45" s="85"/>
      <c r="BH45" s="85"/>
      <c r="BI45" s="85"/>
      <c r="BJ45" s="85"/>
      <c r="BK45" s="85"/>
      <c r="BL45" s="85"/>
      <c r="BM45" s="85"/>
      <c r="BN45" s="85"/>
      <c r="BO45" s="85"/>
      <c r="BP45" s="85"/>
      <c r="BQ45" s="85"/>
      <c r="BR45" s="85"/>
      <c r="BS45" s="85"/>
      <c r="BT45" s="85"/>
      <c r="BU45" s="85"/>
      <c r="BV45" s="85"/>
      <c r="BW45" s="85"/>
      <c r="BX45" s="85"/>
      <c r="BY45" s="85"/>
    </row>
    <row r="46" spans="1:77" ht="16.2">
      <c r="A46" s="85"/>
      <c r="B46" s="938" t="s">
        <v>313</v>
      </c>
      <c r="C46" s="938"/>
      <c r="D46" s="938"/>
      <c r="E46" s="938"/>
      <c r="F46" s="938"/>
      <c r="G46" s="939"/>
      <c r="H46" s="939"/>
      <c r="I46" s="939"/>
      <c r="J46" s="939"/>
      <c r="K46" s="939"/>
      <c r="L46" s="939"/>
      <c r="M46" s="939"/>
      <c r="N46" s="935" t="s">
        <v>302</v>
      </c>
      <c r="O46" s="935"/>
      <c r="P46" s="935"/>
      <c r="Q46" s="935"/>
      <c r="R46" s="935"/>
      <c r="S46" s="935"/>
      <c r="T46" s="934"/>
      <c r="U46" s="934"/>
      <c r="V46" s="934"/>
      <c r="W46" s="934"/>
      <c r="X46" s="934"/>
      <c r="Y46" s="934"/>
      <c r="Z46" s="934"/>
      <c r="AA46" s="934"/>
      <c r="AB46" s="934"/>
      <c r="AC46" s="85"/>
      <c r="AD46" s="938" t="s">
        <v>312</v>
      </c>
      <c r="AE46" s="938"/>
      <c r="AF46" s="938"/>
      <c r="AG46" s="938"/>
      <c r="AH46" s="938"/>
      <c r="AI46" s="939"/>
      <c r="AJ46" s="939"/>
      <c r="AK46" s="939"/>
      <c r="AL46" s="939"/>
      <c r="AM46" s="939"/>
      <c r="AN46" s="939"/>
      <c r="AO46" s="939"/>
      <c r="AP46" s="935" t="s">
        <v>302</v>
      </c>
      <c r="AQ46" s="935"/>
      <c r="AR46" s="935"/>
      <c r="AS46" s="935"/>
      <c r="AT46" s="935"/>
      <c r="AU46" s="935"/>
      <c r="AV46" s="934"/>
      <c r="AW46" s="934"/>
      <c r="AX46" s="934"/>
      <c r="AY46" s="934"/>
      <c r="AZ46" s="934"/>
      <c r="BA46" s="934"/>
      <c r="BB46" s="934"/>
      <c r="BC46" s="934"/>
      <c r="BD46" s="934"/>
      <c r="BE46" s="85"/>
      <c r="BF46" s="85"/>
      <c r="BG46" s="85"/>
      <c r="BH46" s="85"/>
      <c r="BI46" s="85"/>
      <c r="BJ46" s="85"/>
      <c r="BK46" s="85"/>
      <c r="BL46" s="85"/>
      <c r="BM46" s="85"/>
      <c r="BN46" s="85"/>
      <c r="BO46" s="85"/>
      <c r="BP46" s="85"/>
      <c r="BQ46" s="85"/>
      <c r="BR46" s="85"/>
      <c r="BS46" s="85"/>
      <c r="BT46" s="85"/>
      <c r="BU46" s="85"/>
      <c r="BV46" s="85"/>
      <c r="BW46" s="85"/>
      <c r="BX46" s="85"/>
      <c r="BY46" s="85"/>
    </row>
    <row r="47" spans="1:77" ht="16.2">
      <c r="A47" s="85"/>
      <c r="B47" s="938" t="s">
        <v>313</v>
      </c>
      <c r="C47" s="938"/>
      <c r="D47" s="938"/>
      <c r="E47" s="938"/>
      <c r="F47" s="938"/>
      <c r="G47" s="939"/>
      <c r="H47" s="939"/>
      <c r="I47" s="939"/>
      <c r="J47" s="939"/>
      <c r="K47" s="939"/>
      <c r="L47" s="939"/>
      <c r="M47" s="939"/>
      <c r="N47" s="935" t="s">
        <v>302</v>
      </c>
      <c r="O47" s="935"/>
      <c r="P47" s="935"/>
      <c r="Q47" s="935"/>
      <c r="R47" s="935"/>
      <c r="S47" s="935"/>
      <c r="T47" s="934"/>
      <c r="U47" s="934"/>
      <c r="V47" s="934"/>
      <c r="W47" s="934"/>
      <c r="X47" s="934"/>
      <c r="Y47" s="934"/>
      <c r="Z47" s="934"/>
      <c r="AA47" s="934"/>
      <c r="AB47" s="934"/>
      <c r="AC47" s="85"/>
      <c r="AD47" s="938" t="s">
        <v>314</v>
      </c>
      <c r="AE47" s="938"/>
      <c r="AF47" s="938"/>
      <c r="AG47" s="938"/>
      <c r="AH47" s="938"/>
      <c r="AI47" s="939"/>
      <c r="AJ47" s="939"/>
      <c r="AK47" s="939"/>
      <c r="AL47" s="939"/>
      <c r="AM47" s="939"/>
      <c r="AN47" s="939"/>
      <c r="AO47" s="939"/>
      <c r="AP47" s="935" t="s">
        <v>302</v>
      </c>
      <c r="AQ47" s="935"/>
      <c r="AR47" s="935"/>
      <c r="AS47" s="935"/>
      <c r="AT47" s="935"/>
      <c r="AU47" s="935"/>
      <c r="AV47" s="934"/>
      <c r="AW47" s="934"/>
      <c r="AX47" s="934"/>
      <c r="AY47" s="934"/>
      <c r="AZ47" s="934"/>
      <c r="BA47" s="934"/>
      <c r="BB47" s="934"/>
      <c r="BC47" s="934"/>
      <c r="BD47" s="934"/>
      <c r="BE47" s="85"/>
      <c r="BF47" s="85"/>
      <c r="BG47" s="85"/>
      <c r="BH47" s="85"/>
      <c r="BI47" s="85"/>
      <c r="BJ47" s="85"/>
      <c r="BK47" s="85"/>
      <c r="BL47" s="85"/>
      <c r="BM47" s="85"/>
      <c r="BN47" s="85"/>
      <c r="BO47" s="85"/>
      <c r="BP47" s="85"/>
      <c r="BQ47" s="85"/>
      <c r="BR47" s="85"/>
      <c r="BS47" s="85"/>
      <c r="BT47" s="85"/>
      <c r="BU47" s="85"/>
      <c r="BV47" s="85"/>
      <c r="BW47" s="85"/>
      <c r="BX47" s="85"/>
      <c r="BY47" s="85"/>
    </row>
    <row r="48" spans="1:77" ht="16.2">
      <c r="A48" s="85"/>
      <c r="B48" s="938" t="s">
        <v>312</v>
      </c>
      <c r="C48" s="938"/>
      <c r="D48" s="938"/>
      <c r="E48" s="938"/>
      <c r="F48" s="938"/>
      <c r="G48" s="939"/>
      <c r="H48" s="939"/>
      <c r="I48" s="939"/>
      <c r="J48" s="939"/>
      <c r="K48" s="939"/>
      <c r="L48" s="939"/>
      <c r="M48" s="939"/>
      <c r="N48" s="935" t="s">
        <v>302</v>
      </c>
      <c r="O48" s="935"/>
      <c r="P48" s="935"/>
      <c r="Q48" s="935"/>
      <c r="R48" s="935"/>
      <c r="S48" s="935"/>
      <c r="T48" s="934"/>
      <c r="U48" s="934"/>
      <c r="V48" s="934"/>
      <c r="W48" s="934"/>
      <c r="X48" s="934"/>
      <c r="Y48" s="934"/>
      <c r="Z48" s="934"/>
      <c r="AA48" s="934"/>
      <c r="AB48" s="934"/>
      <c r="AC48" s="85"/>
      <c r="AD48" s="938" t="s">
        <v>313</v>
      </c>
      <c r="AE48" s="938"/>
      <c r="AF48" s="938"/>
      <c r="AG48" s="938"/>
      <c r="AH48" s="938"/>
      <c r="AI48" s="939"/>
      <c r="AJ48" s="939"/>
      <c r="AK48" s="939"/>
      <c r="AL48" s="939"/>
      <c r="AM48" s="939"/>
      <c r="AN48" s="939"/>
      <c r="AO48" s="939"/>
      <c r="AP48" s="935" t="s">
        <v>302</v>
      </c>
      <c r="AQ48" s="935"/>
      <c r="AR48" s="935"/>
      <c r="AS48" s="935"/>
      <c r="AT48" s="935"/>
      <c r="AU48" s="935"/>
      <c r="AV48" s="934"/>
      <c r="AW48" s="934"/>
      <c r="AX48" s="934"/>
      <c r="AY48" s="934"/>
      <c r="AZ48" s="934"/>
      <c r="BA48" s="934"/>
      <c r="BB48" s="934"/>
      <c r="BC48" s="934"/>
      <c r="BD48" s="934"/>
      <c r="BE48" s="85"/>
      <c r="BF48" s="85"/>
      <c r="BG48" s="85"/>
      <c r="BH48" s="85"/>
      <c r="BI48" s="85"/>
      <c r="BJ48" s="85"/>
      <c r="BK48" s="85"/>
      <c r="BL48" s="85"/>
      <c r="BM48" s="85"/>
      <c r="BN48" s="85"/>
      <c r="BO48" s="85"/>
      <c r="BP48" s="85"/>
      <c r="BQ48" s="85"/>
      <c r="BR48" s="85"/>
      <c r="BS48" s="85"/>
      <c r="BT48" s="85"/>
      <c r="BU48" s="85"/>
      <c r="BV48" s="85"/>
      <c r="BW48" s="85"/>
      <c r="BX48" s="85"/>
      <c r="BY48" s="85"/>
    </row>
    <row r="49" spans="1:79" ht="16.2">
      <c r="A49" s="85"/>
      <c r="B49" s="938" t="s">
        <v>310</v>
      </c>
      <c r="C49" s="938"/>
      <c r="D49" s="938"/>
      <c r="E49" s="938"/>
      <c r="F49" s="938"/>
      <c r="G49" s="939"/>
      <c r="H49" s="939"/>
      <c r="I49" s="939"/>
      <c r="J49" s="939"/>
      <c r="K49" s="939"/>
      <c r="L49" s="939"/>
      <c r="M49" s="939"/>
      <c r="N49" s="935" t="s">
        <v>302</v>
      </c>
      <c r="O49" s="935"/>
      <c r="P49" s="935"/>
      <c r="Q49" s="935"/>
      <c r="R49" s="935"/>
      <c r="S49" s="935"/>
      <c r="T49" s="934"/>
      <c r="U49" s="934"/>
      <c r="V49" s="934"/>
      <c r="W49" s="934"/>
      <c r="X49" s="934"/>
      <c r="Y49" s="934"/>
      <c r="Z49" s="934"/>
      <c r="AA49" s="934"/>
      <c r="AB49" s="934"/>
      <c r="AC49" s="85"/>
      <c r="AD49" s="938" t="s">
        <v>312</v>
      </c>
      <c r="AE49" s="938"/>
      <c r="AF49" s="938"/>
      <c r="AG49" s="938"/>
      <c r="AH49" s="938"/>
      <c r="AI49" s="939"/>
      <c r="AJ49" s="939"/>
      <c r="AK49" s="939"/>
      <c r="AL49" s="939"/>
      <c r="AM49" s="939"/>
      <c r="AN49" s="939"/>
      <c r="AO49" s="939"/>
      <c r="AP49" s="935" t="s">
        <v>302</v>
      </c>
      <c r="AQ49" s="935"/>
      <c r="AR49" s="935"/>
      <c r="AS49" s="935"/>
      <c r="AT49" s="935"/>
      <c r="AU49" s="935"/>
      <c r="AV49" s="934"/>
      <c r="AW49" s="934"/>
      <c r="AX49" s="934"/>
      <c r="AY49" s="934"/>
      <c r="AZ49" s="934"/>
      <c r="BA49" s="934"/>
      <c r="BB49" s="934"/>
      <c r="BC49" s="934"/>
      <c r="BD49" s="934"/>
      <c r="BE49" s="85"/>
      <c r="BF49" s="85"/>
      <c r="BG49" s="85"/>
      <c r="BH49" s="85"/>
      <c r="BI49" s="85"/>
      <c r="BJ49" s="85"/>
      <c r="BK49" s="85"/>
      <c r="BL49" s="85"/>
      <c r="BM49" s="85"/>
      <c r="BN49" s="85"/>
      <c r="BO49" s="85"/>
      <c r="BP49" s="85"/>
      <c r="BQ49" s="85"/>
      <c r="BR49" s="85"/>
      <c r="BS49" s="85"/>
      <c r="BT49" s="85"/>
      <c r="BU49" s="85"/>
      <c r="BV49" s="85"/>
      <c r="BW49" s="85"/>
      <c r="BX49" s="85"/>
      <c r="BY49" s="85"/>
    </row>
    <row r="50" spans="1:79" ht="16.2">
      <c r="A50" s="85"/>
      <c r="B50" s="938" t="s">
        <v>311</v>
      </c>
      <c r="C50" s="938"/>
      <c r="D50" s="938"/>
      <c r="E50" s="938"/>
      <c r="F50" s="938"/>
      <c r="G50" s="939"/>
      <c r="H50" s="939"/>
      <c r="I50" s="939"/>
      <c r="J50" s="939"/>
      <c r="K50" s="939"/>
      <c r="L50" s="939"/>
      <c r="M50" s="939"/>
      <c r="N50" s="935" t="s">
        <v>302</v>
      </c>
      <c r="O50" s="935"/>
      <c r="P50" s="935"/>
      <c r="Q50" s="935"/>
      <c r="R50" s="935"/>
      <c r="S50" s="935"/>
      <c r="T50" s="934"/>
      <c r="U50" s="934"/>
      <c r="V50" s="934"/>
      <c r="W50" s="934"/>
      <c r="X50" s="934"/>
      <c r="Y50" s="934"/>
      <c r="Z50" s="934"/>
      <c r="AA50" s="934"/>
      <c r="AB50" s="934"/>
      <c r="AC50" s="85"/>
      <c r="AD50" s="938" t="s">
        <v>313</v>
      </c>
      <c r="AE50" s="938"/>
      <c r="AF50" s="938"/>
      <c r="AG50" s="938"/>
      <c r="AH50" s="938"/>
      <c r="AI50" s="939"/>
      <c r="AJ50" s="939"/>
      <c r="AK50" s="939"/>
      <c r="AL50" s="939"/>
      <c r="AM50" s="939"/>
      <c r="AN50" s="939"/>
      <c r="AO50" s="939"/>
      <c r="AP50" s="935" t="s">
        <v>302</v>
      </c>
      <c r="AQ50" s="935"/>
      <c r="AR50" s="935"/>
      <c r="AS50" s="935"/>
      <c r="AT50" s="935"/>
      <c r="AU50" s="935"/>
      <c r="AV50" s="934"/>
      <c r="AW50" s="934"/>
      <c r="AX50" s="934"/>
      <c r="AY50" s="934"/>
      <c r="AZ50" s="934"/>
      <c r="BA50" s="934"/>
      <c r="BB50" s="934"/>
      <c r="BC50" s="934"/>
      <c r="BD50" s="934"/>
      <c r="BE50" s="85"/>
      <c r="BF50" s="85"/>
      <c r="BG50" s="85"/>
      <c r="BH50" s="85"/>
      <c r="BI50" s="85"/>
      <c r="BJ50" s="85"/>
      <c r="BK50" s="85"/>
      <c r="BL50" s="85"/>
      <c r="BM50" s="85"/>
      <c r="BN50" s="85"/>
      <c r="BO50" s="85"/>
      <c r="BP50" s="85"/>
      <c r="BQ50" s="85"/>
      <c r="BR50" s="85"/>
      <c r="BS50" s="85"/>
      <c r="BT50" s="85"/>
      <c r="BU50" s="85"/>
      <c r="BV50" s="85"/>
      <c r="BW50" s="85"/>
      <c r="BX50" s="85"/>
      <c r="BY50" s="85"/>
    </row>
    <row r="51" spans="1:79" ht="16.2">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row>
    <row r="52" spans="1:79" ht="16.2">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row>
    <row r="53" spans="1:79" ht="16.2">
      <c r="BB53" s="85"/>
      <c r="BC53" s="85"/>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row>
  </sheetData>
  <sheetProtection algorithmName="SHA-512" hashValue="6vvlIdomdtcvk3t7YMcEicD2OcvWUAt1p5/1AUB1d3uI2VZ+Q4ynaeGVKIKfLhebkVa85+rUeDLgRFTjLiTqSg==" saltValue="xww3N7So5es7iriYzQ98Zg==" spinCount="100000" sheet="1" selectLockedCells="1"/>
  <mergeCells count="199">
    <mergeCell ref="AP49:AU49"/>
    <mergeCell ref="AV49:BD49"/>
    <mergeCell ref="B50:F50"/>
    <mergeCell ref="G50:M50"/>
    <mergeCell ref="N50:S50"/>
    <mergeCell ref="T50:AB50"/>
    <mergeCell ref="AD50:AH50"/>
    <mergeCell ref="AI50:AO50"/>
    <mergeCell ref="AP50:AU50"/>
    <mergeCell ref="AV50:BD50"/>
    <mergeCell ref="B49:F49"/>
    <mergeCell ref="G49:M49"/>
    <mergeCell ref="N49:S49"/>
    <mergeCell ref="T49:AB49"/>
    <mergeCell ref="AD49:AH49"/>
    <mergeCell ref="AI49:AO49"/>
    <mergeCell ref="AP47:AU47"/>
    <mergeCell ref="AV47:BD47"/>
    <mergeCell ref="B48:F48"/>
    <mergeCell ref="G48:M48"/>
    <mergeCell ref="N48:S48"/>
    <mergeCell ref="T48:AB48"/>
    <mergeCell ref="AD48:AH48"/>
    <mergeCell ref="AI48:AO48"/>
    <mergeCell ref="AP48:AU48"/>
    <mergeCell ref="AV48:BD48"/>
    <mergeCell ref="B47:F47"/>
    <mergeCell ref="G47:M47"/>
    <mergeCell ref="N47:S47"/>
    <mergeCell ref="T47:AB47"/>
    <mergeCell ref="AD47:AH47"/>
    <mergeCell ref="AI47:AO47"/>
    <mergeCell ref="AP45:AU45"/>
    <mergeCell ref="AV45:BD45"/>
    <mergeCell ref="B46:F46"/>
    <mergeCell ref="G46:M46"/>
    <mergeCell ref="N46:S46"/>
    <mergeCell ref="T46:AB46"/>
    <mergeCell ref="AD46:AH46"/>
    <mergeCell ref="AI46:AO46"/>
    <mergeCell ref="AP46:AU46"/>
    <mergeCell ref="AV46:BD46"/>
    <mergeCell ref="B45:F45"/>
    <mergeCell ref="G45:M45"/>
    <mergeCell ref="N45:S45"/>
    <mergeCell ref="T45:AB45"/>
    <mergeCell ref="AD45:AH45"/>
    <mergeCell ref="AI45:AO45"/>
    <mergeCell ref="AP43:AU43"/>
    <mergeCell ref="AV43:BD43"/>
    <mergeCell ref="B44:F44"/>
    <mergeCell ref="G44:M44"/>
    <mergeCell ref="N44:S44"/>
    <mergeCell ref="T44:AB44"/>
    <mergeCell ref="AD44:AH44"/>
    <mergeCell ref="AI44:AO44"/>
    <mergeCell ref="AP44:AU44"/>
    <mergeCell ref="AV44:BD44"/>
    <mergeCell ref="B43:F43"/>
    <mergeCell ref="G43:M43"/>
    <mergeCell ref="N43:S43"/>
    <mergeCell ref="T43:AB43"/>
    <mergeCell ref="AD43:AH43"/>
    <mergeCell ref="AI43:AO43"/>
    <mergeCell ref="AP41:AU41"/>
    <mergeCell ref="AV41:BD41"/>
    <mergeCell ref="B42:F42"/>
    <mergeCell ref="G42:M42"/>
    <mergeCell ref="N42:S42"/>
    <mergeCell ref="T42:AB42"/>
    <mergeCell ref="AD42:AH42"/>
    <mergeCell ref="AI42:AO42"/>
    <mergeCell ref="AP42:AU42"/>
    <mergeCell ref="AV42:BD42"/>
    <mergeCell ref="B41:F41"/>
    <mergeCell ref="G41:M41"/>
    <mergeCell ref="N41:S41"/>
    <mergeCell ref="T41:AB41"/>
    <mergeCell ref="AD41:AH41"/>
    <mergeCell ref="AI41:AO41"/>
    <mergeCell ref="B33:J33"/>
    <mergeCell ref="K33:Y33"/>
    <mergeCell ref="AF33:BA33"/>
    <mergeCell ref="B34:J36"/>
    <mergeCell ref="K34:Y36"/>
    <mergeCell ref="AF34:BA36"/>
    <mergeCell ref="AS27:AY27"/>
    <mergeCell ref="AZ27:BE27"/>
    <mergeCell ref="BF27:BN27"/>
    <mergeCell ref="B26:F26"/>
    <mergeCell ref="G26:M26"/>
    <mergeCell ref="N26:S26"/>
    <mergeCell ref="T26:AB26"/>
    <mergeCell ref="AC26:AL26"/>
    <mergeCell ref="AN26:AR26"/>
    <mergeCell ref="BO27:BX27"/>
    <mergeCell ref="B31:G31"/>
    <mergeCell ref="H31:V31"/>
    <mergeCell ref="AS26:AY26"/>
    <mergeCell ref="AZ26:BE26"/>
    <mergeCell ref="BF26:BN26"/>
    <mergeCell ref="BO26:BX26"/>
    <mergeCell ref="B27:F27"/>
    <mergeCell ref="G27:M27"/>
    <mergeCell ref="N27:S27"/>
    <mergeCell ref="T27:AB27"/>
    <mergeCell ref="AC27:AL27"/>
    <mergeCell ref="AN27:AR27"/>
    <mergeCell ref="BO24:BX24"/>
    <mergeCell ref="B25:F25"/>
    <mergeCell ref="G25:M25"/>
    <mergeCell ref="N25:S25"/>
    <mergeCell ref="T25:AB25"/>
    <mergeCell ref="AC25:AL25"/>
    <mergeCell ref="AN25:AR25"/>
    <mergeCell ref="AS25:AY25"/>
    <mergeCell ref="AZ25:BE25"/>
    <mergeCell ref="BF25:BN25"/>
    <mergeCell ref="BO25:BX25"/>
    <mergeCell ref="B24:F24"/>
    <mergeCell ref="G24:M24"/>
    <mergeCell ref="N24:S24"/>
    <mergeCell ref="T24:AB24"/>
    <mergeCell ref="AC24:AL24"/>
    <mergeCell ref="AN24:AR24"/>
    <mergeCell ref="AS24:AY24"/>
    <mergeCell ref="AZ24:BE24"/>
    <mergeCell ref="BF24:BN24"/>
    <mergeCell ref="BO22:BX22"/>
    <mergeCell ref="B23:F23"/>
    <mergeCell ref="G23:M23"/>
    <mergeCell ref="N23:S23"/>
    <mergeCell ref="T23:AB23"/>
    <mergeCell ref="AC23:AL23"/>
    <mergeCell ref="AN23:AR23"/>
    <mergeCell ref="AS23:AY23"/>
    <mergeCell ref="AZ23:BE23"/>
    <mergeCell ref="BF23:BN23"/>
    <mergeCell ref="BO23:BX23"/>
    <mergeCell ref="B22:F22"/>
    <mergeCell ref="G22:M22"/>
    <mergeCell ref="N22:S22"/>
    <mergeCell ref="T22:AB22"/>
    <mergeCell ref="AC22:AL22"/>
    <mergeCell ref="AN22:AR22"/>
    <mergeCell ref="AS22:AY22"/>
    <mergeCell ref="AZ22:BE22"/>
    <mergeCell ref="BF22:BN22"/>
    <mergeCell ref="BO20:BX20"/>
    <mergeCell ref="B21:F21"/>
    <mergeCell ref="G21:M21"/>
    <mergeCell ref="N21:S21"/>
    <mergeCell ref="T21:AB21"/>
    <mergeCell ref="AC21:AL21"/>
    <mergeCell ref="AN21:AR21"/>
    <mergeCell ref="AS21:AY21"/>
    <mergeCell ref="AZ21:BE21"/>
    <mergeCell ref="BF21:BN21"/>
    <mergeCell ref="BO21:BX21"/>
    <mergeCell ref="B20:F20"/>
    <mergeCell ref="G20:M20"/>
    <mergeCell ref="N20:S20"/>
    <mergeCell ref="T20:AB20"/>
    <mergeCell ref="AC20:AL20"/>
    <mergeCell ref="AN20:AR20"/>
    <mergeCell ref="AS20:AY20"/>
    <mergeCell ref="AZ20:BE20"/>
    <mergeCell ref="BF20:BN20"/>
    <mergeCell ref="BO18:BX18"/>
    <mergeCell ref="B19:F19"/>
    <mergeCell ref="G19:M19"/>
    <mergeCell ref="N19:S19"/>
    <mergeCell ref="T19:AB19"/>
    <mergeCell ref="AC19:AL19"/>
    <mergeCell ref="AN19:AR19"/>
    <mergeCell ref="AS19:AY19"/>
    <mergeCell ref="AZ19:BE19"/>
    <mergeCell ref="BF19:BN19"/>
    <mergeCell ref="BO19:BX19"/>
    <mergeCell ref="B18:F18"/>
    <mergeCell ref="G18:M18"/>
    <mergeCell ref="N18:S18"/>
    <mergeCell ref="T18:AB18"/>
    <mergeCell ref="AC18:AL18"/>
    <mergeCell ref="AN18:AR18"/>
    <mergeCell ref="AS18:AY18"/>
    <mergeCell ref="AZ18:BE18"/>
    <mergeCell ref="BF18:BN18"/>
    <mergeCell ref="B2:BX5"/>
    <mergeCell ref="B11:J11"/>
    <mergeCell ref="K11:Y11"/>
    <mergeCell ref="Z11:AE11"/>
    <mergeCell ref="AF11:BA11"/>
    <mergeCell ref="B12:J14"/>
    <mergeCell ref="K12:Y14"/>
    <mergeCell ref="AF12:AP14"/>
    <mergeCell ref="AQ12:BA14"/>
    <mergeCell ref="B9:J9"/>
    <mergeCell ref="K9:Y9"/>
  </mergeCells>
  <phoneticPr fontId="3"/>
  <pageMargins left="0.25" right="0.25" top="0.75" bottom="0.75" header="0.3" footer="0.3"/>
  <pageSetup paperSize="9" scale="49" orientation="portrait" r:id="rId1"/>
  <headerFooter>
    <oddFooter>&amp;RNDA対象資料:29-0174-SYS001146(S)</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W43"/>
  <sheetViews>
    <sheetView view="pageBreakPreview" zoomScaleNormal="100" zoomScaleSheetLayoutView="100" workbookViewId="0"/>
  </sheetViews>
  <sheetFormatPr defaultColWidth="9" defaultRowHeight="15"/>
  <cols>
    <col min="1" max="1" width="5.88671875" style="156" bestFit="1" customWidth="1"/>
    <col min="2" max="2" width="14.6640625" style="156" customWidth="1"/>
    <col min="3" max="3" width="18.6640625" style="156" bestFit="1" customWidth="1"/>
    <col min="4" max="4" width="15.44140625" style="156" bestFit="1" customWidth="1"/>
    <col min="5" max="6" width="14.6640625" style="156" customWidth="1"/>
    <col min="7" max="7" width="15.109375" style="156" bestFit="1" customWidth="1"/>
    <col min="8" max="8" width="10.44140625" style="156" bestFit="1" customWidth="1"/>
    <col min="9" max="9" width="19.44140625" style="156" bestFit="1" customWidth="1"/>
    <col min="10" max="10" width="8" style="156" bestFit="1" customWidth="1"/>
    <col min="11" max="11" width="22.44140625" style="156" bestFit="1" customWidth="1"/>
    <col min="12" max="12" width="19" style="156" bestFit="1" customWidth="1"/>
    <col min="13" max="13" width="20.88671875" style="157" bestFit="1" customWidth="1"/>
    <col min="14" max="14" width="16.33203125" style="156" bestFit="1" customWidth="1"/>
    <col min="15" max="15" width="17.88671875" style="157" bestFit="1" customWidth="1"/>
    <col min="16" max="16" width="17.88671875" style="157" customWidth="1"/>
    <col min="17" max="17" width="10.88671875" style="156" customWidth="1"/>
    <col min="18" max="18" width="10.88671875" style="156" bestFit="1" customWidth="1"/>
    <col min="19" max="19" width="24.33203125" style="156" bestFit="1" customWidth="1"/>
    <col min="20" max="20" width="16.109375" style="157" bestFit="1" customWidth="1"/>
    <col min="21" max="21" width="15.109375" style="157" bestFit="1" customWidth="1"/>
    <col min="22" max="22" width="26.109375" style="156" customWidth="1"/>
    <col min="23" max="16384" width="9" style="156"/>
  </cols>
  <sheetData>
    <row r="1" spans="1:23" ht="23.4" thickBot="1">
      <c r="A1" s="168"/>
      <c r="B1" s="168"/>
      <c r="C1" s="168"/>
      <c r="D1" s="168"/>
      <c r="E1" s="168"/>
      <c r="F1" s="168"/>
      <c r="G1" s="168"/>
      <c r="H1" s="168"/>
      <c r="I1" s="168"/>
      <c r="J1" s="168"/>
      <c r="K1" s="168"/>
      <c r="L1" s="168"/>
      <c r="M1" s="168"/>
      <c r="N1" s="168"/>
      <c r="O1" s="168"/>
      <c r="P1" s="168"/>
      <c r="Q1" s="168"/>
      <c r="R1" s="168"/>
      <c r="S1" s="168"/>
      <c r="T1" s="168"/>
      <c r="U1" s="168"/>
      <c r="V1" s="168"/>
      <c r="W1" s="168"/>
    </row>
    <row r="2" spans="1:23" ht="32.1" customHeight="1">
      <c r="A2" s="949" t="s">
        <v>720</v>
      </c>
      <c r="B2" s="949"/>
      <c r="C2" s="949"/>
      <c r="D2" s="949"/>
      <c r="E2" s="949"/>
      <c r="F2" s="949"/>
      <c r="G2" s="169" t="s">
        <v>600</v>
      </c>
      <c r="H2" s="168"/>
      <c r="I2" s="168"/>
      <c r="J2" s="168"/>
      <c r="K2" s="168"/>
      <c r="L2" s="168"/>
      <c r="M2" s="940" t="s">
        <v>902</v>
      </c>
      <c r="N2" s="941"/>
      <c r="O2" s="941"/>
      <c r="P2" s="941"/>
      <c r="Q2" s="941"/>
      <c r="R2" s="941"/>
      <c r="S2" s="941"/>
      <c r="T2" s="942"/>
      <c r="U2" s="168"/>
      <c r="V2" s="168"/>
    </row>
    <row r="3" spans="1:23" ht="32.1" customHeight="1" thickBot="1">
      <c r="A3" s="949"/>
      <c r="B3" s="949"/>
      <c r="C3" s="949"/>
      <c r="D3" s="949"/>
      <c r="E3" s="949"/>
      <c r="F3" s="949"/>
      <c r="G3" s="169" t="s">
        <v>1052</v>
      </c>
      <c r="H3" s="168"/>
      <c r="I3" s="168"/>
      <c r="J3" s="168"/>
      <c r="K3" s="168"/>
      <c r="L3" s="168"/>
      <c r="M3" s="943"/>
      <c r="N3" s="944"/>
      <c r="O3" s="944"/>
      <c r="P3" s="944"/>
      <c r="Q3" s="944"/>
      <c r="R3" s="944"/>
      <c r="S3" s="944"/>
      <c r="T3" s="945"/>
      <c r="U3" s="168"/>
      <c r="V3" s="168"/>
    </row>
    <row r="4" spans="1:23" ht="32.1" customHeight="1">
      <c r="A4" s="949"/>
      <c r="B4" s="949"/>
      <c r="C4" s="949"/>
      <c r="D4" s="949"/>
      <c r="E4" s="949"/>
      <c r="F4" s="949"/>
      <c r="G4" s="169" t="s">
        <v>599</v>
      </c>
      <c r="H4" s="168"/>
      <c r="I4" s="168"/>
      <c r="J4" s="168"/>
      <c r="K4" s="168"/>
      <c r="L4" s="168"/>
      <c r="M4" s="946" t="s">
        <v>901</v>
      </c>
      <c r="N4" s="534"/>
      <c r="O4" s="534"/>
      <c r="P4" s="534"/>
      <c r="Q4" s="534"/>
      <c r="R4" s="534"/>
      <c r="S4" s="534"/>
      <c r="T4" s="947"/>
      <c r="U4" s="168"/>
      <c r="V4" s="168"/>
    </row>
    <row r="5" spans="1:23" ht="32.1" customHeight="1" thickBot="1">
      <c r="A5" s="949"/>
      <c r="B5" s="949"/>
      <c r="C5" s="949"/>
      <c r="D5" s="949"/>
      <c r="E5" s="949"/>
      <c r="F5" s="949"/>
      <c r="G5" s="168"/>
      <c r="H5" s="168"/>
      <c r="I5" s="168"/>
      <c r="J5" s="168"/>
      <c r="K5" s="168"/>
      <c r="L5" s="168"/>
      <c r="M5" s="943"/>
      <c r="N5" s="944"/>
      <c r="O5" s="944"/>
      <c r="P5" s="944"/>
      <c r="Q5" s="944"/>
      <c r="R5" s="944"/>
      <c r="S5" s="944"/>
      <c r="T5" s="945"/>
      <c r="U5" s="156"/>
      <c r="V5" s="173">
        <f>本紙!AQ5</f>
        <v>0</v>
      </c>
    </row>
    <row r="6" spans="1:23" ht="22.8">
      <c r="A6" s="168"/>
      <c r="B6" s="168"/>
      <c r="C6" s="168"/>
      <c r="D6" s="168"/>
      <c r="E6" s="168"/>
      <c r="F6" s="168"/>
      <c r="G6" s="168"/>
      <c r="H6" s="168"/>
      <c r="I6" s="168"/>
      <c r="J6" s="168"/>
      <c r="K6" s="168"/>
      <c r="L6" s="168"/>
      <c r="M6" s="168"/>
      <c r="N6" s="168"/>
      <c r="O6" s="168"/>
      <c r="P6" s="168"/>
      <c r="Q6" s="168"/>
      <c r="R6" s="168"/>
      <c r="S6" s="168"/>
      <c r="T6" s="168"/>
      <c r="U6" s="168"/>
      <c r="V6" s="168"/>
    </row>
    <row r="7" spans="1:23" ht="21" customHeight="1">
      <c r="A7" s="535" t="s">
        <v>557</v>
      </c>
      <c r="B7" s="585" t="s">
        <v>558</v>
      </c>
      <c r="C7" s="585" t="s">
        <v>559</v>
      </c>
      <c r="D7" s="953" t="s">
        <v>560</v>
      </c>
      <c r="E7" s="953"/>
      <c r="F7" s="953"/>
      <c r="G7" s="953"/>
      <c r="H7" s="956" t="s">
        <v>561</v>
      </c>
      <c r="I7" s="957"/>
      <c r="J7" s="957"/>
      <c r="K7" s="958"/>
      <c r="L7" s="950" t="s">
        <v>562</v>
      </c>
      <c r="M7" s="585" t="s">
        <v>578</v>
      </c>
      <c r="N7" s="962" t="s">
        <v>591</v>
      </c>
      <c r="O7" s="948" t="s">
        <v>580</v>
      </c>
      <c r="P7" s="948" t="s">
        <v>581</v>
      </c>
      <c r="Q7" s="948" t="s">
        <v>584</v>
      </c>
      <c r="R7" s="948"/>
      <c r="S7" s="948" t="s">
        <v>585</v>
      </c>
      <c r="T7" s="948" t="s">
        <v>586</v>
      </c>
      <c r="U7" s="948"/>
      <c r="V7" s="959" t="s">
        <v>590</v>
      </c>
    </row>
    <row r="8" spans="1:23" ht="21" customHeight="1">
      <c r="A8" s="536"/>
      <c r="B8" s="585"/>
      <c r="C8" s="585"/>
      <c r="D8" s="585" t="s">
        <v>563</v>
      </c>
      <c r="E8" s="585" t="s">
        <v>564</v>
      </c>
      <c r="F8" s="585" t="s">
        <v>565</v>
      </c>
      <c r="G8" s="953" t="s">
        <v>566</v>
      </c>
      <c r="H8" s="954" t="s">
        <v>567</v>
      </c>
      <c r="I8" s="585" t="s">
        <v>568</v>
      </c>
      <c r="J8" s="585" t="s">
        <v>569</v>
      </c>
      <c r="K8" s="585" t="s">
        <v>570</v>
      </c>
      <c r="L8" s="951"/>
      <c r="M8" s="585"/>
      <c r="N8" s="962"/>
      <c r="O8" s="948"/>
      <c r="P8" s="948"/>
      <c r="Q8" s="948"/>
      <c r="R8" s="948"/>
      <c r="S8" s="948"/>
      <c r="T8" s="948"/>
      <c r="U8" s="948"/>
      <c r="V8" s="960"/>
    </row>
    <row r="9" spans="1:23" ht="21" customHeight="1">
      <c r="A9" s="537"/>
      <c r="B9" s="585"/>
      <c r="C9" s="585"/>
      <c r="D9" s="585"/>
      <c r="E9" s="585"/>
      <c r="F9" s="585"/>
      <c r="G9" s="953"/>
      <c r="H9" s="955"/>
      <c r="I9" s="585"/>
      <c r="J9" s="585"/>
      <c r="K9" s="585"/>
      <c r="L9" s="952"/>
      <c r="M9" s="585"/>
      <c r="N9" s="962"/>
      <c r="O9" s="948"/>
      <c r="P9" s="948"/>
      <c r="Q9" s="158" t="s">
        <v>582</v>
      </c>
      <c r="R9" s="158" t="s">
        <v>583</v>
      </c>
      <c r="S9" s="158" t="s">
        <v>39</v>
      </c>
      <c r="T9" s="158" t="s">
        <v>587</v>
      </c>
      <c r="U9" s="158" t="s">
        <v>588</v>
      </c>
      <c r="V9" s="961"/>
    </row>
    <row r="10" spans="1:23" ht="22.8">
      <c r="A10" s="160" t="s">
        <v>571</v>
      </c>
      <c r="B10" s="161" t="s">
        <v>794</v>
      </c>
      <c r="C10" s="161" t="s">
        <v>798</v>
      </c>
      <c r="D10" s="161" t="s">
        <v>572</v>
      </c>
      <c r="E10" s="161" t="s">
        <v>799</v>
      </c>
      <c r="F10" s="161" t="s">
        <v>800</v>
      </c>
      <c r="G10" s="161" t="s">
        <v>573</v>
      </c>
      <c r="H10" s="160" t="s">
        <v>574</v>
      </c>
      <c r="I10" s="161" t="s">
        <v>575</v>
      </c>
      <c r="J10" s="161" t="s">
        <v>576</v>
      </c>
      <c r="K10" s="161" t="s">
        <v>795</v>
      </c>
      <c r="L10" s="160" t="s">
        <v>577</v>
      </c>
      <c r="M10" s="162" t="s">
        <v>601</v>
      </c>
      <c r="N10" s="163">
        <v>44377</v>
      </c>
      <c r="O10" s="232" t="s">
        <v>1049</v>
      </c>
      <c r="P10" s="171" t="s">
        <v>595</v>
      </c>
      <c r="Q10" s="164"/>
      <c r="R10" s="164"/>
      <c r="S10" s="165"/>
      <c r="T10" s="165"/>
      <c r="U10" s="165"/>
      <c r="V10" s="172"/>
    </row>
    <row r="11" spans="1:23" ht="22.8">
      <c r="A11" s="159">
        <v>1</v>
      </c>
      <c r="B11" s="159"/>
      <c r="C11" s="159"/>
      <c r="D11" s="159"/>
      <c r="E11" s="159"/>
      <c r="F11" s="159"/>
      <c r="G11" s="159"/>
      <c r="H11" s="159"/>
      <c r="I11" s="159"/>
      <c r="J11" s="159"/>
      <c r="K11" s="159"/>
      <c r="L11" s="159"/>
      <c r="M11" s="166"/>
      <c r="N11" s="159"/>
      <c r="O11" s="166"/>
      <c r="P11" s="166"/>
      <c r="Q11" s="159"/>
      <c r="R11" s="159"/>
      <c r="S11" s="159"/>
      <c r="T11" s="166"/>
      <c r="U11" s="166"/>
      <c r="V11" s="170"/>
    </row>
    <row r="12" spans="1:23" ht="22.8">
      <c r="A12" s="159">
        <f>SUM(A11)+1</f>
        <v>2</v>
      </c>
      <c r="B12" s="159"/>
      <c r="C12" s="159"/>
      <c r="D12" s="159"/>
      <c r="E12" s="159"/>
      <c r="F12" s="159"/>
      <c r="G12" s="159"/>
      <c r="H12" s="159"/>
      <c r="I12" s="159"/>
      <c r="J12" s="159"/>
      <c r="K12" s="159"/>
      <c r="L12" s="159"/>
      <c r="M12" s="166"/>
      <c r="N12" s="159"/>
      <c r="O12" s="166"/>
      <c r="P12" s="166"/>
      <c r="Q12" s="159"/>
      <c r="R12" s="159"/>
      <c r="S12" s="159"/>
      <c r="T12" s="166"/>
      <c r="U12" s="166"/>
      <c r="V12" s="170"/>
    </row>
    <row r="13" spans="1:23" ht="22.8">
      <c r="A13" s="159">
        <f t="shared" ref="A13:A40" si="0">SUM(A12)+1</f>
        <v>3</v>
      </c>
      <c r="B13" s="159"/>
      <c r="C13" s="159"/>
      <c r="D13" s="159"/>
      <c r="E13" s="159"/>
      <c r="F13" s="159"/>
      <c r="G13" s="159"/>
      <c r="H13" s="159"/>
      <c r="I13" s="159"/>
      <c r="J13" s="159"/>
      <c r="K13" s="159"/>
      <c r="L13" s="159"/>
      <c r="M13" s="166"/>
      <c r="N13" s="159"/>
      <c r="O13" s="166"/>
      <c r="P13" s="166"/>
      <c r="Q13" s="159"/>
      <c r="R13" s="159"/>
      <c r="S13" s="159"/>
      <c r="T13" s="166"/>
      <c r="U13" s="166"/>
      <c r="V13" s="170"/>
    </row>
    <row r="14" spans="1:23" ht="22.8">
      <c r="A14" s="159">
        <f t="shared" si="0"/>
        <v>4</v>
      </c>
      <c r="B14" s="159"/>
      <c r="C14" s="159"/>
      <c r="D14" s="159"/>
      <c r="E14" s="159"/>
      <c r="F14" s="159"/>
      <c r="G14" s="159"/>
      <c r="H14" s="159"/>
      <c r="I14" s="159"/>
      <c r="J14" s="159"/>
      <c r="K14" s="159"/>
      <c r="L14" s="159"/>
      <c r="M14" s="166"/>
      <c r="N14" s="159"/>
      <c r="O14" s="166"/>
      <c r="P14" s="166"/>
      <c r="Q14" s="159"/>
      <c r="R14" s="159"/>
      <c r="S14" s="159"/>
      <c r="T14" s="166"/>
      <c r="U14" s="166"/>
      <c r="V14" s="170"/>
    </row>
    <row r="15" spans="1:23" ht="22.8">
      <c r="A15" s="159">
        <f t="shared" si="0"/>
        <v>5</v>
      </c>
      <c r="B15" s="159"/>
      <c r="C15" s="159"/>
      <c r="D15" s="159"/>
      <c r="E15" s="159"/>
      <c r="F15" s="159"/>
      <c r="G15" s="159"/>
      <c r="H15" s="159"/>
      <c r="I15" s="159"/>
      <c r="J15" s="159"/>
      <c r="K15" s="159"/>
      <c r="L15" s="159"/>
      <c r="M15" s="166"/>
      <c r="N15" s="159"/>
      <c r="O15" s="166"/>
      <c r="P15" s="166"/>
      <c r="Q15" s="159"/>
      <c r="R15" s="159"/>
      <c r="S15" s="159"/>
      <c r="T15" s="166"/>
      <c r="U15" s="166"/>
      <c r="V15" s="170"/>
    </row>
    <row r="16" spans="1:23" ht="22.8">
      <c r="A16" s="159">
        <f t="shared" si="0"/>
        <v>6</v>
      </c>
      <c r="B16" s="159"/>
      <c r="C16" s="159"/>
      <c r="D16" s="159"/>
      <c r="E16" s="159"/>
      <c r="F16" s="159"/>
      <c r="G16" s="159"/>
      <c r="H16" s="159"/>
      <c r="I16" s="159"/>
      <c r="J16" s="159"/>
      <c r="K16" s="159"/>
      <c r="L16" s="159"/>
      <c r="M16" s="166"/>
      <c r="N16" s="159"/>
      <c r="O16" s="166"/>
      <c r="P16" s="166"/>
      <c r="Q16" s="159"/>
      <c r="R16" s="159"/>
      <c r="S16" s="159"/>
      <c r="T16" s="166"/>
      <c r="U16" s="166"/>
      <c r="V16" s="170"/>
    </row>
    <row r="17" spans="1:22" ht="22.8">
      <c r="A17" s="159">
        <f t="shared" si="0"/>
        <v>7</v>
      </c>
      <c r="B17" s="159"/>
      <c r="C17" s="159"/>
      <c r="D17" s="159"/>
      <c r="E17" s="159"/>
      <c r="F17" s="159"/>
      <c r="G17" s="159"/>
      <c r="H17" s="159"/>
      <c r="I17" s="159"/>
      <c r="J17" s="159"/>
      <c r="K17" s="159"/>
      <c r="L17" s="159"/>
      <c r="M17" s="166"/>
      <c r="N17" s="159"/>
      <c r="O17" s="166"/>
      <c r="P17" s="166"/>
      <c r="Q17" s="159"/>
      <c r="R17" s="159"/>
      <c r="S17" s="159"/>
      <c r="T17" s="166"/>
      <c r="U17" s="166"/>
      <c r="V17" s="170"/>
    </row>
    <row r="18" spans="1:22" ht="22.8">
      <c r="A18" s="159">
        <f t="shared" si="0"/>
        <v>8</v>
      </c>
      <c r="B18" s="159"/>
      <c r="C18" s="159"/>
      <c r="D18" s="159"/>
      <c r="E18" s="159"/>
      <c r="F18" s="159"/>
      <c r="G18" s="159"/>
      <c r="H18" s="159"/>
      <c r="I18" s="159"/>
      <c r="J18" s="159"/>
      <c r="K18" s="159"/>
      <c r="L18" s="159"/>
      <c r="M18" s="166"/>
      <c r="N18" s="159"/>
      <c r="O18" s="166"/>
      <c r="P18" s="166"/>
      <c r="Q18" s="159"/>
      <c r="R18" s="159"/>
      <c r="S18" s="159"/>
      <c r="T18" s="166"/>
      <c r="U18" s="166"/>
      <c r="V18" s="170"/>
    </row>
    <row r="19" spans="1:22" ht="22.8">
      <c r="A19" s="159">
        <f t="shared" si="0"/>
        <v>9</v>
      </c>
      <c r="B19" s="159"/>
      <c r="C19" s="159"/>
      <c r="D19" s="159"/>
      <c r="E19" s="159"/>
      <c r="F19" s="159"/>
      <c r="G19" s="159"/>
      <c r="H19" s="159"/>
      <c r="I19" s="159"/>
      <c r="J19" s="159"/>
      <c r="K19" s="159"/>
      <c r="L19" s="159"/>
      <c r="M19" s="166"/>
      <c r="N19" s="159"/>
      <c r="O19" s="166"/>
      <c r="P19" s="166"/>
      <c r="Q19" s="159"/>
      <c r="R19" s="159"/>
      <c r="S19" s="159"/>
      <c r="T19" s="166"/>
      <c r="U19" s="166"/>
      <c r="V19" s="170"/>
    </row>
    <row r="20" spans="1:22" ht="22.8">
      <c r="A20" s="159">
        <f t="shared" si="0"/>
        <v>10</v>
      </c>
      <c r="B20" s="159"/>
      <c r="C20" s="159"/>
      <c r="D20" s="159"/>
      <c r="E20" s="159"/>
      <c r="F20" s="159"/>
      <c r="G20" s="159"/>
      <c r="H20" s="159"/>
      <c r="I20" s="159"/>
      <c r="J20" s="159"/>
      <c r="K20" s="159"/>
      <c r="L20" s="159"/>
      <c r="M20" s="166"/>
      <c r="N20" s="159"/>
      <c r="O20" s="166"/>
      <c r="P20" s="166"/>
      <c r="Q20" s="159"/>
      <c r="R20" s="159"/>
      <c r="S20" s="159"/>
      <c r="T20" s="166"/>
      <c r="U20" s="166"/>
      <c r="V20" s="170"/>
    </row>
    <row r="21" spans="1:22" ht="22.8">
      <c r="A21" s="159">
        <f t="shared" si="0"/>
        <v>11</v>
      </c>
      <c r="B21" s="159"/>
      <c r="C21" s="159"/>
      <c r="D21" s="159"/>
      <c r="E21" s="159"/>
      <c r="F21" s="159"/>
      <c r="G21" s="159"/>
      <c r="H21" s="159"/>
      <c r="I21" s="159"/>
      <c r="J21" s="159"/>
      <c r="K21" s="159"/>
      <c r="L21" s="159"/>
      <c r="M21" s="166"/>
      <c r="N21" s="159"/>
      <c r="O21" s="166"/>
      <c r="P21" s="166"/>
      <c r="Q21" s="159"/>
      <c r="R21" s="159"/>
      <c r="S21" s="159"/>
      <c r="T21" s="166"/>
      <c r="U21" s="166"/>
      <c r="V21" s="170"/>
    </row>
    <row r="22" spans="1:22" ht="22.8">
      <c r="A22" s="159">
        <f t="shared" si="0"/>
        <v>12</v>
      </c>
      <c r="B22" s="159"/>
      <c r="C22" s="159"/>
      <c r="D22" s="159"/>
      <c r="E22" s="159"/>
      <c r="F22" s="159"/>
      <c r="G22" s="159"/>
      <c r="H22" s="159"/>
      <c r="I22" s="159"/>
      <c r="J22" s="159"/>
      <c r="K22" s="159"/>
      <c r="L22" s="159"/>
      <c r="M22" s="166"/>
      <c r="N22" s="159"/>
      <c r="O22" s="166"/>
      <c r="P22" s="166"/>
      <c r="Q22" s="159"/>
      <c r="R22" s="159"/>
      <c r="S22" s="159"/>
      <c r="T22" s="166"/>
      <c r="U22" s="166"/>
      <c r="V22" s="170"/>
    </row>
    <row r="23" spans="1:22" ht="22.8">
      <c r="A23" s="159">
        <f t="shared" si="0"/>
        <v>13</v>
      </c>
      <c r="B23" s="159"/>
      <c r="C23" s="159"/>
      <c r="D23" s="159"/>
      <c r="E23" s="159"/>
      <c r="F23" s="159"/>
      <c r="G23" s="159"/>
      <c r="H23" s="159"/>
      <c r="I23" s="159"/>
      <c r="J23" s="159"/>
      <c r="K23" s="159"/>
      <c r="L23" s="159"/>
      <c r="M23" s="166"/>
      <c r="N23" s="159"/>
      <c r="O23" s="166"/>
      <c r="P23" s="166"/>
      <c r="Q23" s="159"/>
      <c r="R23" s="159"/>
      <c r="S23" s="159"/>
      <c r="T23" s="166"/>
      <c r="U23" s="166"/>
      <c r="V23" s="170"/>
    </row>
    <row r="24" spans="1:22" ht="22.8">
      <c r="A24" s="159">
        <f t="shared" si="0"/>
        <v>14</v>
      </c>
      <c r="B24" s="159"/>
      <c r="C24" s="159"/>
      <c r="D24" s="159"/>
      <c r="E24" s="159"/>
      <c r="F24" s="159"/>
      <c r="G24" s="159"/>
      <c r="H24" s="159"/>
      <c r="I24" s="159"/>
      <c r="J24" s="159"/>
      <c r="K24" s="159"/>
      <c r="L24" s="159"/>
      <c r="M24" s="166"/>
      <c r="N24" s="159"/>
      <c r="O24" s="166"/>
      <c r="P24" s="166"/>
      <c r="Q24" s="159"/>
      <c r="R24" s="159"/>
      <c r="S24" s="159"/>
      <c r="T24" s="166"/>
      <c r="U24" s="166"/>
      <c r="V24" s="170"/>
    </row>
    <row r="25" spans="1:22" ht="22.8">
      <c r="A25" s="159">
        <f t="shared" si="0"/>
        <v>15</v>
      </c>
      <c r="B25" s="159"/>
      <c r="C25" s="159"/>
      <c r="D25" s="159"/>
      <c r="E25" s="159"/>
      <c r="F25" s="159"/>
      <c r="G25" s="159"/>
      <c r="H25" s="159"/>
      <c r="I25" s="159"/>
      <c r="J25" s="159"/>
      <c r="K25" s="159"/>
      <c r="L25" s="159"/>
      <c r="M25" s="166"/>
      <c r="N25" s="159"/>
      <c r="O25" s="166"/>
      <c r="P25" s="166"/>
      <c r="Q25" s="159"/>
      <c r="R25" s="159"/>
      <c r="S25" s="159"/>
      <c r="T25" s="166"/>
      <c r="U25" s="166"/>
      <c r="V25" s="170"/>
    </row>
    <row r="26" spans="1:22" ht="22.8">
      <c r="A26" s="159">
        <f t="shared" si="0"/>
        <v>16</v>
      </c>
      <c r="B26" s="159"/>
      <c r="C26" s="159"/>
      <c r="D26" s="159"/>
      <c r="E26" s="159"/>
      <c r="F26" s="159"/>
      <c r="G26" s="159"/>
      <c r="H26" s="159"/>
      <c r="I26" s="159"/>
      <c r="J26" s="159"/>
      <c r="K26" s="159"/>
      <c r="L26" s="159"/>
      <c r="M26" s="166"/>
      <c r="N26" s="159"/>
      <c r="O26" s="166"/>
      <c r="P26" s="166"/>
      <c r="Q26" s="159"/>
      <c r="R26" s="159"/>
      <c r="S26" s="159"/>
      <c r="T26" s="166"/>
      <c r="U26" s="166"/>
      <c r="V26" s="170"/>
    </row>
    <row r="27" spans="1:22" ht="22.8">
      <c r="A27" s="159">
        <f>SUM(A26)+1</f>
        <v>17</v>
      </c>
      <c r="B27" s="159"/>
      <c r="C27" s="159"/>
      <c r="D27" s="159"/>
      <c r="E27" s="159"/>
      <c r="F27" s="159"/>
      <c r="G27" s="159"/>
      <c r="H27" s="159"/>
      <c r="I27" s="159"/>
      <c r="J27" s="159"/>
      <c r="K27" s="159"/>
      <c r="L27" s="159"/>
      <c r="M27" s="166"/>
      <c r="N27" s="159"/>
      <c r="O27" s="166"/>
      <c r="P27" s="166"/>
      <c r="Q27" s="159"/>
      <c r="R27" s="159"/>
      <c r="S27" s="159"/>
      <c r="T27" s="166"/>
      <c r="U27" s="166"/>
      <c r="V27" s="170"/>
    </row>
    <row r="28" spans="1:22" ht="22.8">
      <c r="A28" s="159">
        <f t="shared" si="0"/>
        <v>18</v>
      </c>
      <c r="B28" s="159"/>
      <c r="C28" s="159"/>
      <c r="D28" s="159"/>
      <c r="E28" s="159"/>
      <c r="F28" s="159"/>
      <c r="G28" s="159"/>
      <c r="H28" s="159"/>
      <c r="I28" s="159"/>
      <c r="J28" s="159"/>
      <c r="K28" s="159"/>
      <c r="L28" s="159"/>
      <c r="M28" s="166"/>
      <c r="N28" s="159"/>
      <c r="O28" s="166"/>
      <c r="P28" s="166"/>
      <c r="Q28" s="159"/>
      <c r="R28" s="159"/>
      <c r="S28" s="159"/>
      <c r="T28" s="166"/>
      <c r="U28" s="166"/>
      <c r="V28" s="170"/>
    </row>
    <row r="29" spans="1:22" ht="22.8">
      <c r="A29" s="159">
        <f t="shared" si="0"/>
        <v>19</v>
      </c>
      <c r="B29" s="159"/>
      <c r="C29" s="159"/>
      <c r="D29" s="159"/>
      <c r="E29" s="159"/>
      <c r="F29" s="159"/>
      <c r="G29" s="159"/>
      <c r="H29" s="159"/>
      <c r="I29" s="159"/>
      <c r="J29" s="159"/>
      <c r="K29" s="159"/>
      <c r="L29" s="159"/>
      <c r="M29" s="166"/>
      <c r="N29" s="159"/>
      <c r="O29" s="166"/>
      <c r="P29" s="166"/>
      <c r="Q29" s="159"/>
      <c r="R29" s="159"/>
      <c r="S29" s="159"/>
      <c r="T29" s="166"/>
      <c r="U29" s="166"/>
      <c r="V29" s="170"/>
    </row>
    <row r="30" spans="1:22" ht="22.8">
      <c r="A30" s="159">
        <f t="shared" si="0"/>
        <v>20</v>
      </c>
      <c r="B30" s="159"/>
      <c r="C30" s="159"/>
      <c r="D30" s="159"/>
      <c r="E30" s="159"/>
      <c r="F30" s="159"/>
      <c r="G30" s="159"/>
      <c r="H30" s="159"/>
      <c r="I30" s="159"/>
      <c r="J30" s="159"/>
      <c r="K30" s="159"/>
      <c r="L30" s="159"/>
      <c r="M30" s="166"/>
      <c r="N30" s="159"/>
      <c r="O30" s="166"/>
      <c r="P30" s="166"/>
      <c r="Q30" s="159"/>
      <c r="R30" s="159"/>
      <c r="S30" s="159"/>
      <c r="T30" s="166"/>
      <c r="U30" s="166"/>
      <c r="V30" s="170"/>
    </row>
    <row r="31" spans="1:22" ht="22.8">
      <c r="A31" s="159">
        <f t="shared" si="0"/>
        <v>21</v>
      </c>
      <c r="B31" s="159"/>
      <c r="C31" s="159"/>
      <c r="D31" s="159"/>
      <c r="E31" s="159"/>
      <c r="F31" s="159"/>
      <c r="G31" s="159"/>
      <c r="H31" s="159"/>
      <c r="I31" s="159"/>
      <c r="J31" s="159"/>
      <c r="K31" s="159"/>
      <c r="L31" s="159"/>
      <c r="M31" s="166"/>
      <c r="N31" s="159"/>
      <c r="O31" s="166"/>
      <c r="P31" s="166"/>
      <c r="Q31" s="159"/>
      <c r="R31" s="159"/>
      <c r="S31" s="159"/>
      <c r="T31" s="166"/>
      <c r="U31" s="166"/>
      <c r="V31" s="170"/>
    </row>
    <row r="32" spans="1:22" ht="22.8">
      <c r="A32" s="159">
        <f t="shared" si="0"/>
        <v>22</v>
      </c>
      <c r="B32" s="159"/>
      <c r="C32" s="159"/>
      <c r="D32" s="159"/>
      <c r="E32" s="159"/>
      <c r="F32" s="159"/>
      <c r="G32" s="159"/>
      <c r="H32" s="159"/>
      <c r="I32" s="159"/>
      <c r="J32" s="159"/>
      <c r="K32" s="159"/>
      <c r="L32" s="159"/>
      <c r="M32" s="166"/>
      <c r="N32" s="159"/>
      <c r="O32" s="166"/>
      <c r="P32" s="166"/>
      <c r="Q32" s="159"/>
      <c r="R32" s="159"/>
      <c r="S32" s="159"/>
      <c r="T32" s="166"/>
      <c r="U32" s="166"/>
      <c r="V32" s="170"/>
    </row>
    <row r="33" spans="1:22" ht="22.8">
      <c r="A33" s="159">
        <f t="shared" si="0"/>
        <v>23</v>
      </c>
      <c r="B33" s="159"/>
      <c r="C33" s="159"/>
      <c r="D33" s="159"/>
      <c r="E33" s="159"/>
      <c r="F33" s="159"/>
      <c r="G33" s="159"/>
      <c r="H33" s="159"/>
      <c r="I33" s="159"/>
      <c r="J33" s="159"/>
      <c r="K33" s="159"/>
      <c r="L33" s="159"/>
      <c r="M33" s="166"/>
      <c r="N33" s="159"/>
      <c r="O33" s="166"/>
      <c r="P33" s="166"/>
      <c r="Q33" s="159"/>
      <c r="R33" s="159"/>
      <c r="S33" s="159"/>
      <c r="T33" s="166"/>
      <c r="U33" s="166"/>
      <c r="V33" s="170"/>
    </row>
    <row r="34" spans="1:22" ht="22.8">
      <c r="A34" s="159">
        <f t="shared" si="0"/>
        <v>24</v>
      </c>
      <c r="B34" s="159"/>
      <c r="C34" s="159"/>
      <c r="D34" s="159"/>
      <c r="E34" s="159"/>
      <c r="F34" s="159"/>
      <c r="G34" s="159"/>
      <c r="H34" s="159"/>
      <c r="I34" s="159"/>
      <c r="J34" s="159"/>
      <c r="K34" s="159"/>
      <c r="L34" s="159"/>
      <c r="M34" s="166"/>
      <c r="N34" s="159"/>
      <c r="O34" s="166"/>
      <c r="P34" s="166"/>
      <c r="Q34" s="159"/>
      <c r="R34" s="159"/>
      <c r="S34" s="159"/>
      <c r="T34" s="166"/>
      <c r="U34" s="166"/>
      <c r="V34" s="170"/>
    </row>
    <row r="35" spans="1:22" ht="22.8">
      <c r="A35" s="159">
        <f t="shared" si="0"/>
        <v>25</v>
      </c>
      <c r="B35" s="159"/>
      <c r="C35" s="159"/>
      <c r="D35" s="159"/>
      <c r="E35" s="159"/>
      <c r="F35" s="159"/>
      <c r="G35" s="159"/>
      <c r="H35" s="159"/>
      <c r="I35" s="159"/>
      <c r="J35" s="159"/>
      <c r="K35" s="159"/>
      <c r="L35" s="159"/>
      <c r="M35" s="166"/>
      <c r="N35" s="159"/>
      <c r="O35" s="166"/>
      <c r="P35" s="166"/>
      <c r="Q35" s="159"/>
      <c r="R35" s="159"/>
      <c r="S35" s="159"/>
      <c r="T35" s="166"/>
      <c r="U35" s="166"/>
      <c r="V35" s="170"/>
    </row>
    <row r="36" spans="1:22" ht="22.8">
      <c r="A36" s="159">
        <f t="shared" si="0"/>
        <v>26</v>
      </c>
      <c r="B36" s="159"/>
      <c r="C36" s="159"/>
      <c r="D36" s="159"/>
      <c r="E36" s="159"/>
      <c r="F36" s="159"/>
      <c r="G36" s="159"/>
      <c r="H36" s="159"/>
      <c r="I36" s="159"/>
      <c r="J36" s="159"/>
      <c r="K36" s="159"/>
      <c r="L36" s="159"/>
      <c r="M36" s="166"/>
      <c r="N36" s="159"/>
      <c r="O36" s="166"/>
      <c r="P36" s="166"/>
      <c r="Q36" s="159"/>
      <c r="R36" s="159"/>
      <c r="S36" s="159"/>
      <c r="T36" s="166"/>
      <c r="U36" s="166"/>
      <c r="V36" s="170"/>
    </row>
    <row r="37" spans="1:22" ht="22.8">
      <c r="A37" s="159">
        <f>SUM(A36)+1</f>
        <v>27</v>
      </c>
      <c r="B37" s="159"/>
      <c r="C37" s="159"/>
      <c r="D37" s="159"/>
      <c r="E37" s="159"/>
      <c r="F37" s="159"/>
      <c r="G37" s="159"/>
      <c r="H37" s="159"/>
      <c r="I37" s="159"/>
      <c r="J37" s="159"/>
      <c r="K37" s="159"/>
      <c r="L37" s="159"/>
      <c r="M37" s="166"/>
      <c r="N37" s="159"/>
      <c r="O37" s="166"/>
      <c r="P37" s="166"/>
      <c r="Q37" s="159"/>
      <c r="R37" s="159"/>
      <c r="S37" s="159"/>
      <c r="T37" s="166"/>
      <c r="U37" s="166"/>
      <c r="V37" s="170"/>
    </row>
    <row r="38" spans="1:22" ht="22.8">
      <c r="A38" s="159">
        <f t="shared" si="0"/>
        <v>28</v>
      </c>
      <c r="B38" s="159"/>
      <c r="C38" s="159"/>
      <c r="D38" s="159"/>
      <c r="E38" s="159"/>
      <c r="F38" s="159"/>
      <c r="G38" s="159"/>
      <c r="H38" s="159"/>
      <c r="I38" s="159"/>
      <c r="J38" s="159"/>
      <c r="K38" s="159"/>
      <c r="L38" s="159"/>
      <c r="M38" s="166"/>
      <c r="N38" s="159"/>
      <c r="O38" s="166"/>
      <c r="P38" s="166"/>
      <c r="Q38" s="159"/>
      <c r="R38" s="159"/>
      <c r="S38" s="159"/>
      <c r="T38" s="166"/>
      <c r="U38" s="166"/>
      <c r="V38" s="170"/>
    </row>
    <row r="39" spans="1:22" ht="22.8">
      <c r="A39" s="159">
        <f t="shared" si="0"/>
        <v>29</v>
      </c>
      <c r="B39" s="159"/>
      <c r="C39" s="159"/>
      <c r="D39" s="159"/>
      <c r="E39" s="159"/>
      <c r="F39" s="159"/>
      <c r="G39" s="159"/>
      <c r="H39" s="159"/>
      <c r="I39" s="159"/>
      <c r="J39" s="159"/>
      <c r="K39" s="159"/>
      <c r="L39" s="159"/>
      <c r="M39" s="166"/>
      <c r="N39" s="159"/>
      <c r="O39" s="166"/>
      <c r="P39" s="166"/>
      <c r="Q39" s="159"/>
      <c r="R39" s="159"/>
      <c r="S39" s="159"/>
      <c r="T39" s="166"/>
      <c r="U39" s="166"/>
      <c r="V39" s="170"/>
    </row>
    <row r="40" spans="1:22" ht="22.8">
      <c r="A40" s="159">
        <f t="shared" si="0"/>
        <v>30</v>
      </c>
      <c r="B40" s="159"/>
      <c r="C40" s="159"/>
      <c r="D40" s="159"/>
      <c r="E40" s="159"/>
      <c r="F40" s="159"/>
      <c r="G40" s="159"/>
      <c r="H40" s="159"/>
      <c r="I40" s="159"/>
      <c r="J40" s="159"/>
      <c r="K40" s="159"/>
      <c r="L40" s="159"/>
      <c r="M40" s="166"/>
      <c r="N40" s="159"/>
      <c r="O40" s="166"/>
      <c r="P40" s="166"/>
      <c r="Q40" s="159"/>
      <c r="R40" s="159"/>
      <c r="S40" s="159"/>
      <c r="T40" s="166"/>
      <c r="U40" s="166"/>
      <c r="V40" s="170"/>
    </row>
    <row r="41" spans="1:22" ht="22.8">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ht="22.8">
      <c r="A42" s="167" t="s">
        <v>589</v>
      </c>
      <c r="B42" s="168"/>
      <c r="C42" s="168"/>
      <c r="D42" s="168"/>
      <c r="E42" s="168"/>
      <c r="F42" s="168"/>
      <c r="G42" s="168"/>
      <c r="H42" s="168"/>
      <c r="I42" s="168"/>
      <c r="J42" s="168"/>
      <c r="K42" s="168"/>
      <c r="L42" s="168"/>
      <c r="M42" s="168"/>
      <c r="N42" s="168"/>
      <c r="O42" s="168"/>
      <c r="P42" s="168"/>
      <c r="Q42" s="168"/>
      <c r="R42" s="168"/>
      <c r="S42" s="168"/>
      <c r="T42" s="168"/>
      <c r="U42" s="168"/>
      <c r="V42" s="168"/>
    </row>
    <row r="43" spans="1:22" ht="22.8">
      <c r="V43" s="168"/>
    </row>
  </sheetData>
  <mergeCells count="25">
    <mergeCell ref="C7:C9"/>
    <mergeCell ref="D7:G7"/>
    <mergeCell ref="H7:K7"/>
    <mergeCell ref="V7:V9"/>
    <mergeCell ref="M7:M9"/>
    <mergeCell ref="N7:N9"/>
    <mergeCell ref="O7:O9"/>
    <mergeCell ref="P7:P9"/>
    <mergeCell ref="Q7:R8"/>
    <mergeCell ref="M2:T3"/>
    <mergeCell ref="M4:T5"/>
    <mergeCell ref="S7:S8"/>
    <mergeCell ref="T7:U8"/>
    <mergeCell ref="A2:F5"/>
    <mergeCell ref="L7:L9"/>
    <mergeCell ref="D8:D9"/>
    <mergeCell ref="E8:E9"/>
    <mergeCell ref="F8:F9"/>
    <mergeCell ref="G8:G9"/>
    <mergeCell ref="H8:H9"/>
    <mergeCell ref="I8:I9"/>
    <mergeCell ref="J8:J9"/>
    <mergeCell ref="K8:K9"/>
    <mergeCell ref="A7:A9"/>
    <mergeCell ref="B7:B9"/>
  </mergeCells>
  <phoneticPr fontId="3"/>
  <hyperlinks>
    <hyperlink ref="O10" r:id="rId1" xr:uid="{00000000-0004-0000-1700-000000000000}"/>
  </hyperlinks>
  <pageMargins left="0.7" right="0.7" top="0.75" bottom="0.75" header="0.3" footer="0.3"/>
  <pageSetup paperSize="9" scale="22" orientation="portrait" r:id="rId2"/>
  <headerFooter>
    <oddFooter>&amp;RNDA対象資料:29-0174-SYS001146(S)</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リスト!$J$2:$J$3</xm:f>
          </x14:formula1>
          <xm:sqref>M11:M40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dimension ref="A1:V43"/>
  <sheetViews>
    <sheetView view="pageBreakPreview" zoomScaleNormal="100" zoomScaleSheetLayoutView="100" workbookViewId="0">
      <selection activeCell="I21" sqref="I21"/>
    </sheetView>
  </sheetViews>
  <sheetFormatPr defaultColWidth="9" defaultRowHeight="15"/>
  <cols>
    <col min="1" max="1" width="5.88671875" style="156" bestFit="1" customWidth="1"/>
    <col min="2" max="2" width="14.6640625" style="156" customWidth="1"/>
    <col min="3" max="3" width="18.6640625" style="156" bestFit="1" customWidth="1"/>
    <col min="4" max="4" width="15.44140625" style="156" bestFit="1" customWidth="1"/>
    <col min="5" max="6" width="14.6640625" style="156" customWidth="1"/>
    <col min="7" max="7" width="15.109375" style="156" bestFit="1" customWidth="1"/>
    <col min="8" max="8" width="10.44140625" style="156" bestFit="1" customWidth="1"/>
    <col min="9" max="9" width="19.44140625" style="156" bestFit="1" customWidth="1"/>
    <col min="10" max="10" width="8" style="156" bestFit="1" customWidth="1"/>
    <col min="11" max="11" width="22.44140625" style="156" bestFit="1" customWidth="1"/>
    <col min="12" max="12" width="19" style="156" bestFit="1" customWidth="1"/>
    <col min="13" max="13" width="11.44140625" style="156" bestFit="1" customWidth="1"/>
    <col min="14" max="14" width="17.88671875" style="157" customWidth="1"/>
    <col min="15" max="15" width="25.109375" style="157" bestFit="1" customWidth="1"/>
    <col min="16" max="16" width="10.88671875" style="157" customWidth="1"/>
    <col min="17" max="17" width="10.88671875" style="157" bestFit="1" customWidth="1"/>
    <col min="18" max="18" width="24.33203125" style="157" bestFit="1" customWidth="1"/>
    <col min="19" max="19" width="16.109375" style="157" bestFit="1" customWidth="1"/>
    <col min="20" max="20" width="15.109375" style="157" bestFit="1" customWidth="1"/>
    <col min="21" max="21" width="26.109375" style="157" customWidth="1"/>
    <col min="22" max="16384" width="9" style="156"/>
  </cols>
  <sheetData>
    <row r="1" spans="1:22" ht="23.4" thickBot="1">
      <c r="A1" s="168"/>
      <c r="B1" s="168"/>
      <c r="C1" s="168"/>
      <c r="D1" s="168"/>
      <c r="E1" s="168"/>
      <c r="F1" s="168"/>
      <c r="G1" s="168"/>
      <c r="H1" s="168"/>
      <c r="I1" s="168"/>
      <c r="J1" s="168"/>
      <c r="K1" s="168"/>
      <c r="L1" s="168"/>
      <c r="M1" s="168"/>
      <c r="N1" s="168"/>
      <c r="O1" s="168"/>
      <c r="P1" s="168"/>
      <c r="Q1" s="168"/>
      <c r="R1" s="168"/>
      <c r="S1" s="168"/>
      <c r="T1" s="168"/>
      <c r="U1" s="168"/>
      <c r="V1" s="168"/>
    </row>
    <row r="2" spans="1:22" ht="32.1" customHeight="1">
      <c r="A2" s="965" t="s">
        <v>721</v>
      </c>
      <c r="B2" s="965"/>
      <c r="C2" s="965"/>
      <c r="D2" s="965"/>
      <c r="E2" s="965"/>
      <c r="F2" s="965"/>
      <c r="G2" s="167" t="s">
        <v>592</v>
      </c>
      <c r="H2" s="168"/>
      <c r="I2" s="168"/>
      <c r="J2" s="168"/>
      <c r="K2" s="168"/>
      <c r="L2" s="168"/>
      <c r="M2" s="940" t="s">
        <v>903</v>
      </c>
      <c r="N2" s="941"/>
      <c r="O2" s="941"/>
      <c r="P2" s="941"/>
      <c r="Q2" s="941"/>
      <c r="R2" s="941"/>
      <c r="S2" s="941"/>
      <c r="T2" s="942"/>
      <c r="U2" s="174"/>
    </row>
    <row r="3" spans="1:22" ht="32.1" customHeight="1" thickBot="1">
      <c r="A3" s="965"/>
      <c r="B3" s="965"/>
      <c r="C3" s="965"/>
      <c r="D3" s="965"/>
      <c r="E3" s="965"/>
      <c r="F3" s="965"/>
      <c r="G3" s="169" t="s">
        <v>1053</v>
      </c>
      <c r="H3" s="168"/>
      <c r="I3" s="168"/>
      <c r="J3" s="168"/>
      <c r="K3" s="168"/>
      <c r="L3" s="168"/>
      <c r="M3" s="943"/>
      <c r="N3" s="944"/>
      <c r="O3" s="944"/>
      <c r="P3" s="944"/>
      <c r="Q3" s="944"/>
      <c r="R3" s="944"/>
      <c r="S3" s="944"/>
      <c r="T3" s="945"/>
      <c r="U3" s="174"/>
    </row>
    <row r="4" spans="1:22" ht="32.1" customHeight="1">
      <c r="A4" s="965"/>
      <c r="B4" s="965"/>
      <c r="C4" s="965"/>
      <c r="D4" s="965"/>
      <c r="E4" s="965"/>
      <c r="F4" s="965"/>
      <c r="G4" s="169" t="s">
        <v>599</v>
      </c>
      <c r="H4" s="168"/>
      <c r="I4" s="168"/>
      <c r="J4" s="168"/>
      <c r="K4" s="168"/>
      <c r="L4" s="168"/>
      <c r="M4" s="946" t="s">
        <v>904</v>
      </c>
      <c r="N4" s="534"/>
      <c r="O4" s="534"/>
      <c r="P4" s="534"/>
      <c r="Q4" s="534"/>
      <c r="R4" s="534"/>
      <c r="S4" s="534"/>
      <c r="T4" s="947"/>
      <c r="U4" s="174"/>
    </row>
    <row r="5" spans="1:22" ht="32.1" customHeight="1" thickBot="1">
      <c r="A5" s="965"/>
      <c r="B5" s="965"/>
      <c r="C5" s="965"/>
      <c r="D5" s="965"/>
      <c r="E5" s="965"/>
      <c r="F5" s="965"/>
      <c r="G5" s="168"/>
      <c r="H5" s="168"/>
      <c r="I5" s="168"/>
      <c r="J5" s="168"/>
      <c r="K5" s="168"/>
      <c r="L5" s="168"/>
      <c r="M5" s="943"/>
      <c r="N5" s="944"/>
      <c r="O5" s="944"/>
      <c r="P5" s="944"/>
      <c r="Q5" s="944"/>
      <c r="R5" s="944"/>
      <c r="S5" s="944"/>
      <c r="T5" s="945"/>
      <c r="U5" s="173">
        <f>本紙!AQ5</f>
        <v>0</v>
      </c>
    </row>
    <row r="6" spans="1:22" ht="22.8">
      <c r="A6" s="168"/>
      <c r="B6" s="168"/>
      <c r="C6" s="168"/>
      <c r="D6" s="168"/>
      <c r="E6" s="168"/>
      <c r="F6" s="168"/>
      <c r="G6" s="168"/>
      <c r="H6" s="168"/>
      <c r="I6" s="168"/>
      <c r="J6" s="168"/>
      <c r="K6" s="168"/>
      <c r="L6" s="168"/>
      <c r="M6" s="168"/>
      <c r="N6" s="168"/>
      <c r="O6" s="168"/>
      <c r="P6" s="168"/>
      <c r="Q6" s="168"/>
      <c r="R6" s="168"/>
      <c r="S6" s="168"/>
      <c r="T6" s="168"/>
      <c r="U6" s="168"/>
    </row>
    <row r="7" spans="1:22" ht="16.2">
      <c r="A7" s="535" t="s">
        <v>557</v>
      </c>
      <c r="B7" s="585" t="s">
        <v>558</v>
      </c>
      <c r="C7" s="585" t="s">
        <v>559</v>
      </c>
      <c r="D7" s="953" t="s">
        <v>560</v>
      </c>
      <c r="E7" s="953"/>
      <c r="F7" s="953"/>
      <c r="G7" s="953"/>
      <c r="H7" s="956" t="s">
        <v>561</v>
      </c>
      <c r="I7" s="957"/>
      <c r="J7" s="957"/>
      <c r="K7" s="958"/>
      <c r="L7" s="950" t="s">
        <v>562</v>
      </c>
      <c r="M7" s="962" t="s">
        <v>579</v>
      </c>
      <c r="N7" s="948" t="s">
        <v>581</v>
      </c>
      <c r="O7" s="963" t="s">
        <v>594</v>
      </c>
      <c r="P7" s="948" t="s">
        <v>593</v>
      </c>
      <c r="Q7" s="948"/>
      <c r="R7" s="948" t="s">
        <v>585</v>
      </c>
      <c r="S7" s="948" t="s">
        <v>586</v>
      </c>
      <c r="T7" s="948"/>
      <c r="U7" s="959" t="s">
        <v>590</v>
      </c>
    </row>
    <row r="8" spans="1:22" ht="15.75" customHeight="1">
      <c r="A8" s="536"/>
      <c r="B8" s="585"/>
      <c r="C8" s="585"/>
      <c r="D8" s="585" t="s">
        <v>563</v>
      </c>
      <c r="E8" s="585" t="s">
        <v>564</v>
      </c>
      <c r="F8" s="585" t="s">
        <v>565</v>
      </c>
      <c r="G8" s="953" t="s">
        <v>566</v>
      </c>
      <c r="H8" s="954" t="s">
        <v>567</v>
      </c>
      <c r="I8" s="585" t="s">
        <v>568</v>
      </c>
      <c r="J8" s="585" t="s">
        <v>569</v>
      </c>
      <c r="K8" s="585" t="s">
        <v>570</v>
      </c>
      <c r="L8" s="951"/>
      <c r="M8" s="962"/>
      <c r="N8" s="948"/>
      <c r="O8" s="583"/>
      <c r="P8" s="948"/>
      <c r="Q8" s="948"/>
      <c r="R8" s="948"/>
      <c r="S8" s="948"/>
      <c r="T8" s="948"/>
      <c r="U8" s="960"/>
    </row>
    <row r="9" spans="1:22" ht="15.75" customHeight="1">
      <c r="A9" s="537"/>
      <c r="B9" s="585"/>
      <c r="C9" s="585"/>
      <c r="D9" s="585"/>
      <c r="E9" s="585"/>
      <c r="F9" s="585"/>
      <c r="G9" s="953"/>
      <c r="H9" s="955"/>
      <c r="I9" s="585"/>
      <c r="J9" s="585"/>
      <c r="K9" s="585"/>
      <c r="L9" s="952"/>
      <c r="M9" s="962"/>
      <c r="N9" s="948"/>
      <c r="O9" s="964"/>
      <c r="P9" s="158" t="s">
        <v>582</v>
      </c>
      <c r="Q9" s="158" t="s">
        <v>583</v>
      </c>
      <c r="R9" s="158" t="s">
        <v>39</v>
      </c>
      <c r="S9" s="158" t="s">
        <v>587</v>
      </c>
      <c r="T9" s="158" t="s">
        <v>588</v>
      </c>
      <c r="U9" s="961"/>
    </row>
    <row r="10" spans="1:22" ht="22.8">
      <c r="A10" s="160" t="s">
        <v>571</v>
      </c>
      <c r="B10" s="161" t="s">
        <v>796</v>
      </c>
      <c r="C10" s="161" t="s">
        <v>798</v>
      </c>
      <c r="D10" s="161" t="s">
        <v>572</v>
      </c>
      <c r="E10" s="161" t="s">
        <v>799</v>
      </c>
      <c r="F10" s="161" t="s">
        <v>800</v>
      </c>
      <c r="G10" s="161" t="s">
        <v>573</v>
      </c>
      <c r="H10" s="160" t="s">
        <v>574</v>
      </c>
      <c r="I10" s="161" t="s">
        <v>575</v>
      </c>
      <c r="J10" s="161" t="s">
        <v>576</v>
      </c>
      <c r="K10" s="161" t="s">
        <v>797</v>
      </c>
      <c r="L10" s="160" t="s">
        <v>577</v>
      </c>
      <c r="M10" s="163">
        <v>44377</v>
      </c>
      <c r="N10" s="171" t="s">
        <v>595</v>
      </c>
      <c r="O10" s="171" t="s">
        <v>596</v>
      </c>
      <c r="P10" s="165" t="s">
        <v>597</v>
      </c>
      <c r="Q10" s="165" t="s">
        <v>598</v>
      </c>
      <c r="R10" s="165"/>
      <c r="S10" s="165"/>
      <c r="T10" s="165"/>
      <c r="U10" s="172"/>
    </row>
    <row r="11" spans="1:22" ht="22.8">
      <c r="A11" s="159">
        <v>1</v>
      </c>
      <c r="B11" s="159"/>
      <c r="C11" s="159"/>
      <c r="D11" s="159"/>
      <c r="E11" s="159"/>
      <c r="F11" s="159"/>
      <c r="G11" s="159"/>
      <c r="H11" s="159"/>
      <c r="I11" s="159"/>
      <c r="J11" s="159"/>
      <c r="K11" s="159"/>
      <c r="L11" s="159"/>
      <c r="M11" s="159"/>
      <c r="N11" s="166"/>
      <c r="O11" s="166"/>
      <c r="P11" s="166"/>
      <c r="Q11" s="166"/>
      <c r="R11" s="166"/>
      <c r="S11" s="166"/>
      <c r="T11" s="166"/>
      <c r="U11" s="170"/>
    </row>
    <row r="12" spans="1:22" ht="22.8">
      <c r="A12" s="159">
        <f>SUM(A11)+1</f>
        <v>2</v>
      </c>
      <c r="B12" s="159"/>
      <c r="C12" s="159"/>
      <c r="D12" s="159"/>
      <c r="E12" s="159"/>
      <c r="F12" s="159"/>
      <c r="G12" s="159"/>
      <c r="H12" s="159"/>
      <c r="I12" s="159"/>
      <c r="J12" s="159"/>
      <c r="K12" s="159"/>
      <c r="L12" s="159"/>
      <c r="M12" s="159"/>
      <c r="N12" s="166"/>
      <c r="O12" s="166"/>
      <c r="P12" s="166"/>
      <c r="Q12" s="166"/>
      <c r="R12" s="166"/>
      <c r="S12" s="166"/>
      <c r="T12" s="166"/>
      <c r="U12" s="170"/>
    </row>
    <row r="13" spans="1:22" ht="22.8">
      <c r="A13" s="159">
        <f t="shared" ref="A13:A40" si="0">SUM(A12)+1</f>
        <v>3</v>
      </c>
      <c r="B13" s="159"/>
      <c r="C13" s="159"/>
      <c r="D13" s="159"/>
      <c r="E13" s="159"/>
      <c r="F13" s="159"/>
      <c r="G13" s="159"/>
      <c r="H13" s="159"/>
      <c r="I13" s="159"/>
      <c r="J13" s="159"/>
      <c r="K13" s="159"/>
      <c r="L13" s="159"/>
      <c r="M13" s="159"/>
      <c r="N13" s="166"/>
      <c r="O13" s="166"/>
      <c r="P13" s="166"/>
      <c r="Q13" s="166"/>
      <c r="R13" s="166"/>
      <c r="S13" s="166"/>
      <c r="T13" s="166"/>
      <c r="U13" s="170"/>
    </row>
    <row r="14" spans="1:22" ht="22.8">
      <c r="A14" s="159">
        <f t="shared" si="0"/>
        <v>4</v>
      </c>
      <c r="B14" s="159"/>
      <c r="C14" s="159"/>
      <c r="D14" s="159"/>
      <c r="E14" s="159"/>
      <c r="F14" s="159"/>
      <c r="G14" s="159"/>
      <c r="H14" s="159"/>
      <c r="I14" s="159"/>
      <c r="J14" s="159"/>
      <c r="K14" s="159"/>
      <c r="L14" s="159"/>
      <c r="M14" s="159"/>
      <c r="N14" s="166"/>
      <c r="O14" s="166"/>
      <c r="P14" s="166"/>
      <c r="Q14" s="166"/>
      <c r="R14" s="166"/>
      <c r="S14" s="166"/>
      <c r="T14" s="166"/>
      <c r="U14" s="170"/>
    </row>
    <row r="15" spans="1:22" ht="22.8">
      <c r="A15" s="159">
        <f t="shared" si="0"/>
        <v>5</v>
      </c>
      <c r="B15" s="159"/>
      <c r="C15" s="159"/>
      <c r="D15" s="159"/>
      <c r="E15" s="159"/>
      <c r="F15" s="159"/>
      <c r="G15" s="159"/>
      <c r="H15" s="159"/>
      <c r="I15" s="159"/>
      <c r="J15" s="159"/>
      <c r="K15" s="159"/>
      <c r="L15" s="159"/>
      <c r="M15" s="159"/>
      <c r="N15" s="166"/>
      <c r="O15" s="166"/>
      <c r="P15" s="166"/>
      <c r="Q15" s="166"/>
      <c r="R15" s="166"/>
      <c r="S15" s="166"/>
      <c r="T15" s="166"/>
      <c r="U15" s="170"/>
    </row>
    <row r="16" spans="1:22" ht="22.8">
      <c r="A16" s="159">
        <f t="shared" si="0"/>
        <v>6</v>
      </c>
      <c r="B16" s="159"/>
      <c r="C16" s="159"/>
      <c r="D16" s="159"/>
      <c r="E16" s="159"/>
      <c r="F16" s="159"/>
      <c r="G16" s="159"/>
      <c r="H16" s="159"/>
      <c r="I16" s="159"/>
      <c r="J16" s="159"/>
      <c r="K16" s="159"/>
      <c r="L16" s="159"/>
      <c r="M16" s="159"/>
      <c r="N16" s="166"/>
      <c r="O16" s="166"/>
      <c r="P16" s="166"/>
      <c r="Q16" s="166"/>
      <c r="R16" s="166"/>
      <c r="S16" s="166"/>
      <c r="T16" s="166"/>
      <c r="U16" s="170"/>
    </row>
    <row r="17" spans="1:21" ht="22.8">
      <c r="A17" s="159">
        <f t="shared" si="0"/>
        <v>7</v>
      </c>
      <c r="B17" s="159"/>
      <c r="C17" s="159"/>
      <c r="D17" s="159"/>
      <c r="E17" s="159"/>
      <c r="F17" s="159"/>
      <c r="G17" s="159"/>
      <c r="H17" s="159"/>
      <c r="I17" s="159"/>
      <c r="J17" s="159"/>
      <c r="K17" s="159"/>
      <c r="L17" s="159"/>
      <c r="M17" s="159"/>
      <c r="N17" s="166"/>
      <c r="O17" s="166"/>
      <c r="P17" s="166"/>
      <c r="Q17" s="166"/>
      <c r="R17" s="166"/>
      <c r="S17" s="166"/>
      <c r="T17" s="166"/>
      <c r="U17" s="170"/>
    </row>
    <row r="18" spans="1:21" ht="22.8">
      <c r="A18" s="159">
        <f t="shared" si="0"/>
        <v>8</v>
      </c>
      <c r="B18" s="159"/>
      <c r="C18" s="159"/>
      <c r="D18" s="159"/>
      <c r="E18" s="159"/>
      <c r="F18" s="159"/>
      <c r="G18" s="159"/>
      <c r="H18" s="159"/>
      <c r="I18" s="159"/>
      <c r="J18" s="159"/>
      <c r="K18" s="159"/>
      <c r="L18" s="159"/>
      <c r="M18" s="159"/>
      <c r="N18" s="166"/>
      <c r="O18" s="166"/>
      <c r="P18" s="166"/>
      <c r="Q18" s="166"/>
      <c r="R18" s="166"/>
      <c r="S18" s="166"/>
      <c r="T18" s="166"/>
      <c r="U18" s="170"/>
    </row>
    <row r="19" spans="1:21" ht="22.8">
      <c r="A19" s="159">
        <f t="shared" si="0"/>
        <v>9</v>
      </c>
      <c r="B19" s="159"/>
      <c r="C19" s="159"/>
      <c r="D19" s="159"/>
      <c r="E19" s="159"/>
      <c r="F19" s="159"/>
      <c r="G19" s="159"/>
      <c r="H19" s="159"/>
      <c r="I19" s="159"/>
      <c r="J19" s="159"/>
      <c r="K19" s="159"/>
      <c r="L19" s="159"/>
      <c r="M19" s="159"/>
      <c r="N19" s="166"/>
      <c r="O19" s="166"/>
      <c r="P19" s="166"/>
      <c r="Q19" s="166"/>
      <c r="R19" s="166"/>
      <c r="S19" s="166"/>
      <c r="T19" s="166"/>
      <c r="U19" s="170"/>
    </row>
    <row r="20" spans="1:21" ht="22.8">
      <c r="A20" s="159">
        <f t="shared" si="0"/>
        <v>10</v>
      </c>
      <c r="B20" s="159"/>
      <c r="C20" s="159"/>
      <c r="D20" s="159"/>
      <c r="E20" s="159"/>
      <c r="F20" s="159"/>
      <c r="G20" s="159"/>
      <c r="H20" s="159"/>
      <c r="I20" s="159"/>
      <c r="J20" s="159"/>
      <c r="K20" s="159"/>
      <c r="L20" s="159"/>
      <c r="M20" s="159"/>
      <c r="N20" s="166"/>
      <c r="O20" s="166"/>
      <c r="P20" s="166"/>
      <c r="Q20" s="166"/>
      <c r="R20" s="166"/>
      <c r="S20" s="166"/>
      <c r="T20" s="166"/>
      <c r="U20" s="170"/>
    </row>
    <row r="21" spans="1:21" ht="22.8">
      <c r="A21" s="159">
        <f t="shared" si="0"/>
        <v>11</v>
      </c>
      <c r="B21" s="159"/>
      <c r="C21" s="159"/>
      <c r="D21" s="159"/>
      <c r="E21" s="159"/>
      <c r="F21" s="159"/>
      <c r="G21" s="159"/>
      <c r="H21" s="159"/>
      <c r="I21" s="159"/>
      <c r="J21" s="159"/>
      <c r="K21" s="159"/>
      <c r="L21" s="159"/>
      <c r="M21" s="159"/>
      <c r="N21" s="166"/>
      <c r="O21" s="166"/>
      <c r="P21" s="166"/>
      <c r="Q21" s="166"/>
      <c r="R21" s="166"/>
      <c r="S21" s="166"/>
      <c r="T21" s="166"/>
      <c r="U21" s="170"/>
    </row>
    <row r="22" spans="1:21" ht="22.8">
      <c r="A22" s="159">
        <f t="shared" si="0"/>
        <v>12</v>
      </c>
      <c r="B22" s="159"/>
      <c r="C22" s="159"/>
      <c r="D22" s="159"/>
      <c r="E22" s="159"/>
      <c r="F22" s="159"/>
      <c r="G22" s="159"/>
      <c r="H22" s="159"/>
      <c r="I22" s="159"/>
      <c r="J22" s="159"/>
      <c r="K22" s="159"/>
      <c r="L22" s="159"/>
      <c r="M22" s="159"/>
      <c r="N22" s="166"/>
      <c r="O22" s="166"/>
      <c r="P22" s="166"/>
      <c r="Q22" s="166"/>
      <c r="R22" s="166"/>
      <c r="S22" s="166"/>
      <c r="T22" s="166"/>
      <c r="U22" s="170"/>
    </row>
    <row r="23" spans="1:21" ht="22.8">
      <c r="A23" s="159">
        <f t="shared" si="0"/>
        <v>13</v>
      </c>
      <c r="B23" s="159"/>
      <c r="C23" s="159"/>
      <c r="D23" s="159"/>
      <c r="E23" s="159"/>
      <c r="F23" s="159"/>
      <c r="G23" s="159"/>
      <c r="H23" s="159"/>
      <c r="I23" s="159"/>
      <c r="J23" s="159"/>
      <c r="K23" s="159"/>
      <c r="L23" s="159"/>
      <c r="M23" s="159"/>
      <c r="N23" s="166"/>
      <c r="O23" s="166"/>
      <c r="P23" s="166"/>
      <c r="Q23" s="166"/>
      <c r="R23" s="166"/>
      <c r="S23" s="166"/>
      <c r="T23" s="166"/>
      <c r="U23" s="170"/>
    </row>
    <row r="24" spans="1:21" ht="22.8">
      <c r="A24" s="159">
        <f t="shared" si="0"/>
        <v>14</v>
      </c>
      <c r="B24" s="159"/>
      <c r="C24" s="159"/>
      <c r="D24" s="159"/>
      <c r="E24" s="159"/>
      <c r="F24" s="159"/>
      <c r="G24" s="159"/>
      <c r="H24" s="159"/>
      <c r="I24" s="159"/>
      <c r="J24" s="159"/>
      <c r="K24" s="159"/>
      <c r="L24" s="159"/>
      <c r="M24" s="159"/>
      <c r="N24" s="166"/>
      <c r="O24" s="166"/>
      <c r="P24" s="166"/>
      <c r="Q24" s="166"/>
      <c r="R24" s="166"/>
      <c r="S24" s="166"/>
      <c r="T24" s="166"/>
      <c r="U24" s="170"/>
    </row>
    <row r="25" spans="1:21" ht="22.8">
      <c r="A25" s="159">
        <f t="shared" si="0"/>
        <v>15</v>
      </c>
      <c r="B25" s="159"/>
      <c r="C25" s="159"/>
      <c r="D25" s="159"/>
      <c r="E25" s="159"/>
      <c r="F25" s="159"/>
      <c r="G25" s="159"/>
      <c r="H25" s="159"/>
      <c r="I25" s="159"/>
      <c r="J25" s="159"/>
      <c r="K25" s="159"/>
      <c r="L25" s="159"/>
      <c r="M25" s="159"/>
      <c r="N25" s="166"/>
      <c r="O25" s="166"/>
      <c r="P25" s="166"/>
      <c r="Q25" s="166"/>
      <c r="R25" s="166"/>
      <c r="S25" s="166"/>
      <c r="T25" s="166"/>
      <c r="U25" s="170"/>
    </row>
    <row r="26" spans="1:21" ht="22.8">
      <c r="A26" s="159">
        <f t="shared" si="0"/>
        <v>16</v>
      </c>
      <c r="B26" s="159"/>
      <c r="C26" s="159"/>
      <c r="D26" s="159"/>
      <c r="E26" s="159"/>
      <c r="F26" s="159"/>
      <c r="G26" s="159"/>
      <c r="H26" s="159"/>
      <c r="I26" s="159"/>
      <c r="J26" s="159"/>
      <c r="K26" s="159"/>
      <c r="L26" s="159"/>
      <c r="M26" s="159"/>
      <c r="N26" s="166"/>
      <c r="O26" s="166"/>
      <c r="P26" s="166"/>
      <c r="Q26" s="166"/>
      <c r="R26" s="166"/>
      <c r="S26" s="166"/>
      <c r="T26" s="166"/>
      <c r="U26" s="170"/>
    </row>
    <row r="27" spans="1:21" ht="22.8">
      <c r="A27" s="159">
        <f>SUM(A26)+1</f>
        <v>17</v>
      </c>
      <c r="B27" s="159"/>
      <c r="C27" s="159"/>
      <c r="D27" s="159"/>
      <c r="E27" s="159"/>
      <c r="F27" s="159"/>
      <c r="G27" s="159"/>
      <c r="H27" s="159"/>
      <c r="I27" s="159"/>
      <c r="J27" s="159"/>
      <c r="K27" s="159"/>
      <c r="L27" s="159"/>
      <c r="M27" s="159"/>
      <c r="N27" s="166"/>
      <c r="O27" s="166"/>
      <c r="P27" s="166"/>
      <c r="Q27" s="166"/>
      <c r="R27" s="166"/>
      <c r="S27" s="166"/>
      <c r="T27" s="166"/>
      <c r="U27" s="170"/>
    </row>
    <row r="28" spans="1:21" ht="22.8">
      <c r="A28" s="159">
        <f t="shared" si="0"/>
        <v>18</v>
      </c>
      <c r="B28" s="159"/>
      <c r="C28" s="159"/>
      <c r="D28" s="159"/>
      <c r="E28" s="159"/>
      <c r="F28" s="159"/>
      <c r="G28" s="159"/>
      <c r="H28" s="159"/>
      <c r="I28" s="159"/>
      <c r="J28" s="159"/>
      <c r="K28" s="159"/>
      <c r="L28" s="159"/>
      <c r="M28" s="159"/>
      <c r="N28" s="166"/>
      <c r="O28" s="166"/>
      <c r="P28" s="166"/>
      <c r="Q28" s="166"/>
      <c r="R28" s="166"/>
      <c r="S28" s="166"/>
      <c r="T28" s="166"/>
      <c r="U28" s="170"/>
    </row>
    <row r="29" spans="1:21" ht="22.8">
      <c r="A29" s="159">
        <f t="shared" si="0"/>
        <v>19</v>
      </c>
      <c r="B29" s="159"/>
      <c r="C29" s="159"/>
      <c r="D29" s="159"/>
      <c r="E29" s="159"/>
      <c r="F29" s="159"/>
      <c r="G29" s="159"/>
      <c r="H29" s="159"/>
      <c r="I29" s="159"/>
      <c r="J29" s="159"/>
      <c r="K29" s="159"/>
      <c r="L29" s="159"/>
      <c r="M29" s="159"/>
      <c r="N29" s="166"/>
      <c r="O29" s="166"/>
      <c r="P29" s="166"/>
      <c r="Q29" s="166"/>
      <c r="R29" s="166"/>
      <c r="S29" s="166"/>
      <c r="T29" s="166"/>
      <c r="U29" s="170"/>
    </row>
    <row r="30" spans="1:21" ht="22.8">
      <c r="A30" s="159">
        <f t="shared" si="0"/>
        <v>20</v>
      </c>
      <c r="B30" s="159"/>
      <c r="C30" s="159"/>
      <c r="D30" s="159"/>
      <c r="E30" s="159"/>
      <c r="F30" s="159"/>
      <c r="G30" s="159"/>
      <c r="H30" s="159"/>
      <c r="I30" s="159"/>
      <c r="J30" s="159"/>
      <c r="K30" s="159"/>
      <c r="L30" s="159"/>
      <c r="M30" s="159"/>
      <c r="N30" s="166"/>
      <c r="O30" s="166"/>
      <c r="P30" s="166"/>
      <c r="Q30" s="166"/>
      <c r="R30" s="166"/>
      <c r="S30" s="166"/>
      <c r="T30" s="166"/>
      <c r="U30" s="170"/>
    </row>
    <row r="31" spans="1:21" ht="22.8">
      <c r="A31" s="159">
        <f t="shared" si="0"/>
        <v>21</v>
      </c>
      <c r="B31" s="159"/>
      <c r="C31" s="159"/>
      <c r="D31" s="159"/>
      <c r="E31" s="159"/>
      <c r="F31" s="159"/>
      <c r="G31" s="159"/>
      <c r="H31" s="159"/>
      <c r="I31" s="159"/>
      <c r="J31" s="159"/>
      <c r="K31" s="159"/>
      <c r="L31" s="159"/>
      <c r="M31" s="159"/>
      <c r="N31" s="166"/>
      <c r="O31" s="166"/>
      <c r="P31" s="166"/>
      <c r="Q31" s="166"/>
      <c r="R31" s="166"/>
      <c r="S31" s="166"/>
      <c r="T31" s="166"/>
      <c r="U31" s="170"/>
    </row>
    <row r="32" spans="1:21" ht="22.8">
      <c r="A32" s="159">
        <f t="shared" si="0"/>
        <v>22</v>
      </c>
      <c r="B32" s="159"/>
      <c r="C32" s="159"/>
      <c r="D32" s="159"/>
      <c r="E32" s="159"/>
      <c r="F32" s="159"/>
      <c r="G32" s="159"/>
      <c r="H32" s="159"/>
      <c r="I32" s="159"/>
      <c r="J32" s="159"/>
      <c r="K32" s="159"/>
      <c r="L32" s="159"/>
      <c r="M32" s="159"/>
      <c r="N32" s="166"/>
      <c r="O32" s="166"/>
      <c r="P32" s="166"/>
      <c r="Q32" s="166"/>
      <c r="R32" s="166"/>
      <c r="S32" s="166"/>
      <c r="T32" s="166"/>
      <c r="U32" s="170"/>
    </row>
    <row r="33" spans="1:21" ht="22.8">
      <c r="A33" s="159">
        <f t="shared" si="0"/>
        <v>23</v>
      </c>
      <c r="B33" s="159"/>
      <c r="C33" s="159"/>
      <c r="D33" s="159"/>
      <c r="E33" s="159"/>
      <c r="F33" s="159"/>
      <c r="G33" s="159"/>
      <c r="H33" s="159"/>
      <c r="I33" s="159"/>
      <c r="J33" s="159"/>
      <c r="K33" s="159"/>
      <c r="L33" s="159"/>
      <c r="M33" s="159"/>
      <c r="N33" s="166"/>
      <c r="O33" s="166"/>
      <c r="P33" s="166"/>
      <c r="Q33" s="166"/>
      <c r="R33" s="166"/>
      <c r="S33" s="166"/>
      <c r="T33" s="166"/>
      <c r="U33" s="170"/>
    </row>
    <row r="34" spans="1:21" ht="22.8">
      <c r="A34" s="159">
        <f t="shared" si="0"/>
        <v>24</v>
      </c>
      <c r="B34" s="159"/>
      <c r="C34" s="159"/>
      <c r="D34" s="159"/>
      <c r="E34" s="159"/>
      <c r="F34" s="159"/>
      <c r="G34" s="159"/>
      <c r="H34" s="159"/>
      <c r="I34" s="159"/>
      <c r="J34" s="159"/>
      <c r="K34" s="159"/>
      <c r="L34" s="159"/>
      <c r="M34" s="159"/>
      <c r="N34" s="166"/>
      <c r="O34" s="166"/>
      <c r="P34" s="166"/>
      <c r="Q34" s="166"/>
      <c r="R34" s="166"/>
      <c r="S34" s="166"/>
      <c r="T34" s="166"/>
      <c r="U34" s="170"/>
    </row>
    <row r="35" spans="1:21" ht="22.8">
      <c r="A35" s="159">
        <f t="shared" si="0"/>
        <v>25</v>
      </c>
      <c r="B35" s="159"/>
      <c r="C35" s="159"/>
      <c r="D35" s="159"/>
      <c r="E35" s="159"/>
      <c r="F35" s="159"/>
      <c r="G35" s="159"/>
      <c r="H35" s="159"/>
      <c r="I35" s="159"/>
      <c r="J35" s="159"/>
      <c r="K35" s="159"/>
      <c r="L35" s="159"/>
      <c r="M35" s="159"/>
      <c r="N35" s="166"/>
      <c r="O35" s="166"/>
      <c r="P35" s="166"/>
      <c r="Q35" s="166"/>
      <c r="R35" s="166"/>
      <c r="S35" s="166"/>
      <c r="T35" s="166"/>
      <c r="U35" s="170"/>
    </row>
    <row r="36" spans="1:21" ht="22.8">
      <c r="A36" s="159">
        <f t="shared" si="0"/>
        <v>26</v>
      </c>
      <c r="B36" s="159"/>
      <c r="C36" s="159"/>
      <c r="D36" s="159"/>
      <c r="E36" s="159"/>
      <c r="F36" s="159"/>
      <c r="G36" s="159"/>
      <c r="H36" s="159"/>
      <c r="I36" s="159"/>
      <c r="J36" s="159"/>
      <c r="K36" s="159"/>
      <c r="L36" s="159"/>
      <c r="M36" s="159"/>
      <c r="N36" s="166"/>
      <c r="O36" s="166"/>
      <c r="P36" s="166"/>
      <c r="Q36" s="166"/>
      <c r="R36" s="166"/>
      <c r="S36" s="166"/>
      <c r="T36" s="166"/>
      <c r="U36" s="170"/>
    </row>
    <row r="37" spans="1:21" ht="22.8">
      <c r="A37" s="159">
        <f>SUM(A36)+1</f>
        <v>27</v>
      </c>
      <c r="B37" s="159"/>
      <c r="C37" s="159"/>
      <c r="D37" s="159"/>
      <c r="E37" s="159"/>
      <c r="F37" s="159"/>
      <c r="G37" s="159"/>
      <c r="H37" s="159"/>
      <c r="I37" s="159"/>
      <c r="J37" s="159"/>
      <c r="K37" s="159"/>
      <c r="L37" s="159"/>
      <c r="M37" s="159"/>
      <c r="N37" s="166"/>
      <c r="O37" s="166"/>
      <c r="P37" s="166"/>
      <c r="Q37" s="166"/>
      <c r="R37" s="166"/>
      <c r="S37" s="166"/>
      <c r="T37" s="166"/>
      <c r="U37" s="170"/>
    </row>
    <row r="38" spans="1:21" ht="22.8">
      <c r="A38" s="159">
        <f t="shared" si="0"/>
        <v>28</v>
      </c>
      <c r="B38" s="159"/>
      <c r="C38" s="159"/>
      <c r="D38" s="159"/>
      <c r="E38" s="159"/>
      <c r="F38" s="159"/>
      <c r="G38" s="159"/>
      <c r="H38" s="159"/>
      <c r="I38" s="159"/>
      <c r="J38" s="159"/>
      <c r="K38" s="159"/>
      <c r="L38" s="159"/>
      <c r="M38" s="159"/>
      <c r="N38" s="166"/>
      <c r="O38" s="166"/>
      <c r="P38" s="166"/>
      <c r="Q38" s="166"/>
      <c r="R38" s="166"/>
      <c r="S38" s="166"/>
      <c r="T38" s="166"/>
      <c r="U38" s="170"/>
    </row>
    <row r="39" spans="1:21" ht="22.8">
      <c r="A39" s="159">
        <f t="shared" si="0"/>
        <v>29</v>
      </c>
      <c r="B39" s="159"/>
      <c r="C39" s="159"/>
      <c r="D39" s="159"/>
      <c r="E39" s="159"/>
      <c r="F39" s="159"/>
      <c r="G39" s="159"/>
      <c r="H39" s="159"/>
      <c r="I39" s="159"/>
      <c r="J39" s="159"/>
      <c r="K39" s="159"/>
      <c r="L39" s="159"/>
      <c r="M39" s="159"/>
      <c r="N39" s="166"/>
      <c r="O39" s="166"/>
      <c r="P39" s="166"/>
      <c r="Q39" s="166"/>
      <c r="R39" s="166"/>
      <c r="S39" s="166"/>
      <c r="T39" s="166"/>
      <c r="U39" s="170"/>
    </row>
    <row r="40" spans="1:21" ht="22.8">
      <c r="A40" s="159">
        <f t="shared" si="0"/>
        <v>30</v>
      </c>
      <c r="B40" s="159"/>
      <c r="C40" s="159"/>
      <c r="D40" s="159"/>
      <c r="E40" s="159"/>
      <c r="F40" s="159"/>
      <c r="G40" s="159"/>
      <c r="H40" s="159"/>
      <c r="I40" s="159"/>
      <c r="J40" s="159"/>
      <c r="K40" s="159"/>
      <c r="L40" s="159"/>
      <c r="M40" s="159"/>
      <c r="N40" s="166"/>
      <c r="O40" s="166"/>
      <c r="P40" s="166"/>
      <c r="Q40" s="166"/>
      <c r="R40" s="166"/>
      <c r="S40" s="166"/>
      <c r="T40" s="166"/>
      <c r="U40" s="170"/>
    </row>
    <row r="41" spans="1:21" ht="22.8">
      <c r="A41" s="168"/>
      <c r="B41" s="168"/>
      <c r="C41" s="168"/>
      <c r="D41" s="168"/>
      <c r="E41" s="168"/>
      <c r="F41" s="168"/>
      <c r="G41" s="168"/>
      <c r="H41" s="168"/>
      <c r="I41" s="168"/>
      <c r="J41" s="168"/>
      <c r="K41" s="168"/>
      <c r="L41" s="168"/>
      <c r="M41" s="168"/>
      <c r="N41" s="168"/>
      <c r="O41" s="168"/>
      <c r="P41" s="168"/>
      <c r="Q41" s="168"/>
      <c r="R41" s="168"/>
      <c r="S41" s="168"/>
      <c r="T41" s="168"/>
      <c r="U41" s="168"/>
    </row>
    <row r="42" spans="1:21" ht="22.8">
      <c r="A42" s="167" t="s">
        <v>589</v>
      </c>
      <c r="B42" s="168"/>
      <c r="C42" s="168"/>
      <c r="D42" s="168"/>
      <c r="E42" s="168"/>
      <c r="F42" s="168"/>
      <c r="G42" s="168"/>
      <c r="H42" s="168"/>
      <c r="I42" s="168"/>
      <c r="J42" s="168"/>
      <c r="K42" s="168"/>
      <c r="L42" s="168"/>
      <c r="M42" s="168"/>
      <c r="N42" s="168"/>
      <c r="O42" s="168"/>
      <c r="P42" s="168"/>
      <c r="Q42" s="168"/>
      <c r="R42" s="168"/>
      <c r="S42" s="168"/>
      <c r="T42" s="168"/>
      <c r="U42" s="168"/>
    </row>
    <row r="43" spans="1:21" ht="22.8">
      <c r="U43" s="168"/>
    </row>
  </sheetData>
  <mergeCells count="24">
    <mergeCell ref="M2:T3"/>
    <mergeCell ref="M4:T5"/>
    <mergeCell ref="H7:K7"/>
    <mergeCell ref="K8:K9"/>
    <mergeCell ref="A2:F5"/>
    <mergeCell ref="A7:A9"/>
    <mergeCell ref="B7:B9"/>
    <mergeCell ref="C7:C9"/>
    <mergeCell ref="D7:G7"/>
    <mergeCell ref="U7:U9"/>
    <mergeCell ref="S7:T8"/>
    <mergeCell ref="R7:R8"/>
    <mergeCell ref="D8:D9"/>
    <mergeCell ref="E8:E9"/>
    <mergeCell ref="F8:F9"/>
    <mergeCell ref="G8:G9"/>
    <mergeCell ref="H8:H9"/>
    <mergeCell ref="I8:I9"/>
    <mergeCell ref="J8:J9"/>
    <mergeCell ref="L7:L9"/>
    <mergeCell ref="M7:M9"/>
    <mergeCell ref="N7:N9"/>
    <mergeCell ref="P7:Q8"/>
    <mergeCell ref="O7:O9"/>
  </mergeCells>
  <phoneticPr fontId="3"/>
  <dataValidations count="1">
    <dataValidation type="list" allowBlank="1" showInputMessage="1" showErrorMessage="1" sqref="O11:O40" xr:uid="{00000000-0002-0000-1800-000000000000}">
      <formula1>"追加,削除"</formula1>
    </dataValidation>
  </dataValidations>
  <pageMargins left="0.7" right="0.7" top="0.75" bottom="0.75" header="0.3" footer="0.3"/>
  <pageSetup paperSize="9" scale="22" orientation="portrait" r:id="rId1"/>
  <headerFooter>
    <oddFooter>&amp;RNDA対象資料:29-0174-SYS001146(S)</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K48"/>
  <sheetViews>
    <sheetView topLeftCell="B1" workbookViewId="0">
      <selection activeCell="G4" sqref="G4"/>
    </sheetView>
  </sheetViews>
  <sheetFormatPr defaultRowHeight="13.2"/>
  <cols>
    <col min="1" max="1" width="34.88671875" bestFit="1" customWidth="1"/>
    <col min="6" max="6" width="18.109375" customWidth="1"/>
    <col min="7" max="7" width="49.109375" customWidth="1"/>
    <col min="8" max="8" width="53.88671875" customWidth="1"/>
  </cols>
  <sheetData>
    <row r="1" spans="1:11">
      <c r="A1" t="s">
        <v>231</v>
      </c>
      <c r="B1" t="s">
        <v>0</v>
      </c>
      <c r="C1" t="s">
        <v>232</v>
      </c>
      <c r="D1" t="s">
        <v>1</v>
      </c>
      <c r="E1" t="s">
        <v>233</v>
      </c>
      <c r="F1" s="83" t="s">
        <v>287</v>
      </c>
      <c r="G1" s="83" t="s">
        <v>279</v>
      </c>
      <c r="H1" t="s">
        <v>231</v>
      </c>
      <c r="I1" s="111" t="s">
        <v>465</v>
      </c>
      <c r="J1" t="s">
        <v>603</v>
      </c>
      <c r="K1" t="s">
        <v>604</v>
      </c>
    </row>
    <row r="2" spans="1:11">
      <c r="A2" t="s">
        <v>239</v>
      </c>
      <c r="B2">
        <v>2017</v>
      </c>
      <c r="C2">
        <v>1</v>
      </c>
      <c r="D2">
        <v>1</v>
      </c>
      <c r="E2" t="s">
        <v>234</v>
      </c>
      <c r="F2" s="83" t="s">
        <v>278</v>
      </c>
      <c r="G2" s="83" t="s">
        <v>278</v>
      </c>
      <c r="H2" t="s">
        <v>239</v>
      </c>
      <c r="I2" s="111" t="s">
        <v>466</v>
      </c>
      <c r="J2" t="s">
        <v>601</v>
      </c>
      <c r="K2" t="s">
        <v>605</v>
      </c>
    </row>
    <row r="3" spans="1:11">
      <c r="A3" t="s">
        <v>249</v>
      </c>
      <c r="B3">
        <v>2018</v>
      </c>
      <c r="C3">
        <v>2</v>
      </c>
      <c r="D3">
        <v>2</v>
      </c>
      <c r="E3" t="s">
        <v>235</v>
      </c>
      <c r="F3" s="84" t="s">
        <v>277</v>
      </c>
      <c r="G3" s="84" t="s">
        <v>735</v>
      </c>
      <c r="H3" t="s">
        <v>553</v>
      </c>
      <c r="I3" s="111" t="s">
        <v>467</v>
      </c>
      <c r="J3" t="s">
        <v>602</v>
      </c>
      <c r="K3" t="s">
        <v>606</v>
      </c>
    </row>
    <row r="4" spans="1:11">
      <c r="A4" t="s">
        <v>251</v>
      </c>
      <c r="B4">
        <v>2019</v>
      </c>
      <c r="C4">
        <v>3</v>
      </c>
      <c r="D4">
        <v>3</v>
      </c>
      <c r="F4" s="84" t="s">
        <v>276</v>
      </c>
      <c r="G4" s="84" t="s">
        <v>288</v>
      </c>
      <c r="H4" t="s">
        <v>251</v>
      </c>
      <c r="I4" s="111" t="s">
        <v>468</v>
      </c>
    </row>
    <row r="5" spans="1:11">
      <c r="A5" t="s">
        <v>242</v>
      </c>
      <c r="B5">
        <v>2020</v>
      </c>
      <c r="C5">
        <v>4</v>
      </c>
      <c r="D5">
        <v>4</v>
      </c>
      <c r="H5" t="s">
        <v>554</v>
      </c>
      <c r="I5" s="111" t="s">
        <v>469</v>
      </c>
    </row>
    <row r="6" spans="1:11">
      <c r="A6" t="s">
        <v>243</v>
      </c>
      <c r="B6">
        <v>2021</v>
      </c>
      <c r="C6">
        <v>5</v>
      </c>
      <c r="D6">
        <v>5</v>
      </c>
      <c r="H6" t="s">
        <v>243</v>
      </c>
      <c r="I6" s="111" t="s">
        <v>470</v>
      </c>
    </row>
    <row r="7" spans="1:11">
      <c r="A7" t="s">
        <v>250</v>
      </c>
      <c r="B7">
        <v>2022</v>
      </c>
      <c r="C7">
        <v>6</v>
      </c>
      <c r="D7">
        <v>6</v>
      </c>
      <c r="H7" t="s">
        <v>250</v>
      </c>
      <c r="I7" s="111" t="s">
        <v>471</v>
      </c>
    </row>
    <row r="8" spans="1:11">
      <c r="B8">
        <v>2023</v>
      </c>
      <c r="C8">
        <v>7</v>
      </c>
      <c r="D8">
        <v>7</v>
      </c>
      <c r="H8" t="s">
        <v>552</v>
      </c>
      <c r="I8" s="111" t="s">
        <v>472</v>
      </c>
    </row>
    <row r="9" spans="1:11">
      <c r="B9">
        <v>2024</v>
      </c>
      <c r="C9">
        <v>8</v>
      </c>
      <c r="D9">
        <v>8</v>
      </c>
      <c r="H9" t="s">
        <v>555</v>
      </c>
      <c r="I9" s="111" t="s">
        <v>473</v>
      </c>
    </row>
    <row r="10" spans="1:11">
      <c r="B10">
        <v>2025</v>
      </c>
      <c r="C10">
        <v>9</v>
      </c>
      <c r="D10">
        <v>9</v>
      </c>
      <c r="H10" t="s">
        <v>723</v>
      </c>
      <c r="I10" s="111" t="s">
        <v>474</v>
      </c>
    </row>
    <row r="11" spans="1:11">
      <c r="B11">
        <v>2026</v>
      </c>
      <c r="C11">
        <v>10</v>
      </c>
      <c r="D11">
        <v>10</v>
      </c>
      <c r="H11" t="s">
        <v>556</v>
      </c>
      <c r="I11" s="111" t="s">
        <v>475</v>
      </c>
    </row>
    <row r="12" spans="1:11">
      <c r="B12">
        <v>2027</v>
      </c>
      <c r="C12">
        <v>11</v>
      </c>
      <c r="D12">
        <v>11</v>
      </c>
      <c r="I12" s="111" t="s">
        <v>476</v>
      </c>
    </row>
    <row r="13" spans="1:11">
      <c r="B13">
        <v>2028</v>
      </c>
      <c r="C13">
        <v>12</v>
      </c>
      <c r="D13">
        <v>12</v>
      </c>
      <c r="I13" s="111" t="s">
        <v>477</v>
      </c>
    </row>
    <row r="14" spans="1:11">
      <c r="B14">
        <v>2029</v>
      </c>
      <c r="D14">
        <v>13</v>
      </c>
      <c r="I14" s="111" t="s">
        <v>478</v>
      </c>
    </row>
    <row r="15" spans="1:11">
      <c r="B15">
        <v>2030</v>
      </c>
      <c r="D15">
        <v>14</v>
      </c>
      <c r="I15" s="111" t="s">
        <v>479</v>
      </c>
    </row>
    <row r="16" spans="1:11">
      <c r="B16">
        <v>2031</v>
      </c>
      <c r="D16">
        <v>15</v>
      </c>
      <c r="I16" s="111" t="s">
        <v>480</v>
      </c>
    </row>
    <row r="17" spans="2:9">
      <c r="B17">
        <v>2032</v>
      </c>
      <c r="D17">
        <v>16</v>
      </c>
      <c r="I17" s="111" t="s">
        <v>481</v>
      </c>
    </row>
    <row r="18" spans="2:9">
      <c r="B18">
        <v>2033</v>
      </c>
      <c r="D18">
        <v>17</v>
      </c>
      <c r="I18" s="111" t="s">
        <v>482</v>
      </c>
    </row>
    <row r="19" spans="2:9">
      <c r="B19">
        <v>2034</v>
      </c>
      <c r="D19">
        <v>18</v>
      </c>
      <c r="I19" s="111" t="s">
        <v>483</v>
      </c>
    </row>
    <row r="20" spans="2:9">
      <c r="B20">
        <v>2035</v>
      </c>
      <c r="D20">
        <v>19</v>
      </c>
      <c r="I20" s="111" t="s">
        <v>484</v>
      </c>
    </row>
    <row r="21" spans="2:9">
      <c r="B21">
        <v>2036</v>
      </c>
      <c r="D21">
        <v>20</v>
      </c>
      <c r="I21" s="111" t="s">
        <v>485</v>
      </c>
    </row>
    <row r="22" spans="2:9">
      <c r="B22">
        <v>2037</v>
      </c>
      <c r="D22">
        <v>21</v>
      </c>
      <c r="I22" s="111" t="s">
        <v>486</v>
      </c>
    </row>
    <row r="23" spans="2:9">
      <c r="B23">
        <v>2038</v>
      </c>
      <c r="D23">
        <v>22</v>
      </c>
      <c r="I23" s="111" t="s">
        <v>487</v>
      </c>
    </row>
    <row r="24" spans="2:9">
      <c r="B24">
        <v>2039</v>
      </c>
      <c r="D24">
        <v>23</v>
      </c>
      <c r="I24" s="111" t="s">
        <v>488</v>
      </c>
    </row>
    <row r="25" spans="2:9">
      <c r="B25">
        <v>2040</v>
      </c>
      <c r="D25">
        <v>24</v>
      </c>
      <c r="I25" s="111" t="s">
        <v>489</v>
      </c>
    </row>
    <row r="26" spans="2:9">
      <c r="D26">
        <v>25</v>
      </c>
      <c r="I26" s="111" t="s">
        <v>490</v>
      </c>
    </row>
    <row r="27" spans="2:9">
      <c r="D27">
        <v>26</v>
      </c>
      <c r="I27" s="111" t="s">
        <v>491</v>
      </c>
    </row>
    <row r="28" spans="2:9">
      <c r="D28">
        <v>27</v>
      </c>
      <c r="I28" s="111" t="s">
        <v>492</v>
      </c>
    </row>
    <row r="29" spans="2:9">
      <c r="D29">
        <v>28</v>
      </c>
      <c r="I29" s="111" t="s">
        <v>493</v>
      </c>
    </row>
    <row r="30" spans="2:9">
      <c r="D30">
        <v>29</v>
      </c>
      <c r="I30" s="111" t="s">
        <v>494</v>
      </c>
    </row>
    <row r="31" spans="2:9">
      <c r="D31">
        <v>30</v>
      </c>
      <c r="I31" s="111" t="s">
        <v>495</v>
      </c>
    </row>
    <row r="32" spans="2:9">
      <c r="D32">
        <v>31</v>
      </c>
      <c r="I32" s="111" t="s">
        <v>496</v>
      </c>
    </row>
    <row r="33" spans="9:9">
      <c r="I33" s="111" t="s">
        <v>497</v>
      </c>
    </row>
    <row r="34" spans="9:9">
      <c r="I34" s="111" t="s">
        <v>498</v>
      </c>
    </row>
    <row r="35" spans="9:9">
      <c r="I35" s="111" t="s">
        <v>499</v>
      </c>
    </row>
    <row r="36" spans="9:9">
      <c r="I36" s="111" t="s">
        <v>500</v>
      </c>
    </row>
    <row r="37" spans="9:9">
      <c r="I37" s="111" t="s">
        <v>501</v>
      </c>
    </row>
    <row r="38" spans="9:9">
      <c r="I38" s="111" t="s">
        <v>502</v>
      </c>
    </row>
    <row r="39" spans="9:9">
      <c r="I39" s="111" t="s">
        <v>503</v>
      </c>
    </row>
    <row r="40" spans="9:9">
      <c r="I40" s="111" t="s">
        <v>504</v>
      </c>
    </row>
    <row r="41" spans="9:9">
      <c r="I41" s="111" t="s">
        <v>505</v>
      </c>
    </row>
    <row r="42" spans="9:9">
      <c r="I42" s="111" t="s">
        <v>506</v>
      </c>
    </row>
    <row r="43" spans="9:9">
      <c r="I43" s="111" t="s">
        <v>507</v>
      </c>
    </row>
    <row r="44" spans="9:9">
      <c r="I44" s="111" t="s">
        <v>508</v>
      </c>
    </row>
    <row r="45" spans="9:9">
      <c r="I45" s="111" t="s">
        <v>509</v>
      </c>
    </row>
    <row r="46" spans="9:9">
      <c r="I46" s="111" t="s">
        <v>510</v>
      </c>
    </row>
    <row r="47" spans="9:9">
      <c r="I47" s="111" t="s">
        <v>511</v>
      </c>
    </row>
    <row r="48" spans="9:9">
      <c r="I48" s="111" t="s">
        <v>512</v>
      </c>
    </row>
  </sheetData>
  <phoneticPr fontId="3"/>
  <conditionalFormatting sqref="S18:AX20">
    <cfRule type="expression" dxfId="0" priority="2">
      <formula>$F$3:$F$4&lt;&gt;""</formula>
    </cfRule>
  </conditionalFormatting>
  <pageMargins left="0.7" right="0.7" top="0.75" bottom="0.75" header="0.3" footer="0.3"/>
  <pageSetup paperSize="9" orientation="portrait" r:id="rId1"/>
  <headerFooter>
    <oddFooter>&amp;RNDA対象資料:29-0174-SYS001146(S)</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本紙</vt:lpstr>
      <vt:lpstr>WiFi設定の説明</vt:lpstr>
      <vt:lpstr>別紙①_ﾌﾘｶﾞﾅ </vt:lpstr>
      <vt:lpstr>別紙①</vt:lpstr>
      <vt:lpstr>別紙②</vt:lpstr>
      <vt:lpstr>別紙③</vt:lpstr>
      <vt:lpstr>別紙④</vt:lpstr>
      <vt:lpstr>別紙④-1_ﾌﾘｶﾞﾅ</vt:lpstr>
      <vt:lpstr>別紙④-2_ﾌﾘｶﾞﾅ</vt:lpstr>
      <vt:lpstr>別紙⑤-1</vt:lpstr>
      <vt:lpstr>別紙⑤-2</vt:lpstr>
      <vt:lpstr>別紙⑤-3</vt:lpstr>
      <vt:lpstr>別紙⑤-4</vt:lpstr>
      <vt:lpstr>別紙⑤-5</vt:lpstr>
      <vt:lpstr>別紙⑥</vt:lpstr>
      <vt:lpstr>別紙⑦</vt:lpstr>
      <vt:lpstr>別紙⑧</vt:lpstr>
      <vt:lpstr>別紙⑨</vt:lpstr>
      <vt:lpstr>別紙⑩-1</vt:lpstr>
      <vt:lpstr>別紙⑩-2</vt:lpstr>
      <vt:lpstr>リスト</vt:lpstr>
      <vt:lpstr>WiFi設定の説明!Print_Area</vt:lpstr>
      <vt:lpstr>別紙①!Print_Area</vt:lpstr>
      <vt:lpstr>別紙②!Print_Area</vt:lpstr>
      <vt:lpstr>別紙③!Print_Area</vt:lpstr>
      <vt:lpstr>別紙④!Print_Area</vt:lpstr>
      <vt:lpstr>'別紙⑤-1'!Print_Area</vt:lpstr>
      <vt:lpstr>'別紙⑤-2'!Print_Area</vt:lpstr>
      <vt:lpstr>'別紙⑤-3'!Print_Area</vt:lpstr>
      <vt:lpstr>'別紙⑤-4'!Print_Area</vt:lpstr>
      <vt:lpstr>'別紙⑤-5'!Print_Area</vt:lpstr>
      <vt:lpstr>別紙⑥!Print_Area</vt:lpstr>
      <vt:lpstr>別紙⑦!Print_Area</vt:lpstr>
      <vt:lpstr>別紙⑧!Print_Area</vt:lpstr>
      <vt:lpstr>別紙⑨!Print_Area</vt:lpstr>
      <vt:lpstr>'別紙⑩-1'!Print_Area</vt:lpstr>
      <vt:lpstr>'別紙⑩-2'!Print_Area</vt:lpstr>
      <vt:lpstr>本紙!Print_Area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HNP16754</dc:creator>
  <cp:keywords/>
  <dc:description/>
  <cp:lastModifiedBy>Yuni Hirayama (平山 潤希)</cp:lastModifiedBy>
  <dcterms:created xsi:type="dcterms:W3CDTF">2025-06-05T08:54:25Z</dcterms:created>
  <dcterms:modified xsi:type="dcterms:W3CDTF">2025-06-11T07:21:57Z</dcterms:modified>
  <cp:category/>
</cp:coreProperties>
</file>